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<sst xmlns="http://schemas.openxmlformats.org/spreadsheetml/2006/main" count="94" uniqueCount="72">
  <si>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№ п/п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</si>
  <si>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</si>
  <si>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</si>
  <si>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</si>
  <si>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</si>
  <si>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</si>
  <si>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</si>
  <si>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</si>
  <si>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</si>
  <si>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</si>
  <si>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</si>
  <si>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</si>
  <si>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</si>
  <si>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</si>
  <si>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</si>
  <si>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план</t>
  </si>
  <si>
    <t>Доходы</t>
  </si>
  <si>
    <t>1</t>
  </si>
  <si>
    <t>2</t>
  </si>
  <si>
    <t>3</t>
  </si>
  <si>
    <t>Материальные расходы</t>
  </si>
  <si>
    <t>4</t>
  </si>
  <si>
    <t>5</t>
  </si>
  <si>
    <t>6</t>
  </si>
  <si>
    <t>Прочие материалы</t>
  </si>
  <si>
    <t>Расходы на оплату труда</t>
  </si>
  <si>
    <t>ФОТ штатного персонала</t>
  </si>
  <si>
    <t>Социальные гарантии</t>
  </si>
  <si>
    <t>Прочие расходы</t>
  </si>
  <si>
    <t>Командировочные расходы</t>
  </si>
  <si>
    <t>Ремонт основных средств</t>
  </si>
  <si>
    <t>Нотариальные услуги</t>
  </si>
  <si>
    <t>Услуги банков</t>
  </si>
  <si>
    <t xml:space="preserve">Услуги связи </t>
  </si>
  <si>
    <t>7</t>
  </si>
  <si>
    <t>Канцелярские расходы</t>
  </si>
  <si>
    <t>8</t>
  </si>
  <si>
    <t>Налоги, сборы</t>
  </si>
  <si>
    <t>1.1</t>
  </si>
  <si>
    <t xml:space="preserve">Почтовые и телеграфные расходы </t>
  </si>
  <si>
    <t>Прочие и непредвиденные расходы</t>
  </si>
  <si>
    <t>Аудиторские услуги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</si>
  <si>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</si>
  <si>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</si>
  <si>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</si>
  <si>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</si>
  <si>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</si>
  <si>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</si>
  <si>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</si>
  <si>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</si>
  <si>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Резервы </t>
  </si>
  <si>
    <t>Вступительные взнос</t>
  </si>
  <si>
    <t xml:space="preserve">Арендные платежи </t>
  </si>
  <si>
    <t xml:space="preserve">Финансовый план (смета) </t>
  </si>
  <si>
    <t>I</t>
  </si>
  <si>
    <t>II</t>
  </si>
  <si>
    <t>III</t>
  </si>
  <si>
    <t>IV</t>
  </si>
  <si>
    <t>Членский взнос</t>
  </si>
  <si>
    <t>Приобретение программных продуктов</t>
  </si>
  <si>
    <t>Обслуживание сайта</t>
  </si>
  <si>
    <t>Участие в семинарах, научных конференциях, выставках</t>
  </si>
  <si>
    <t xml:space="preserve">Организация и проведение круглых столов, конференций, общих собраний и правлений </t>
  </si>
  <si>
    <t>ВСЕГО РАСХОДОВ</t>
  </si>
  <si>
    <t>Сопровождение и обслуживание программного обеспечения и средств связи (консультант, 1С "Бухгалтерия", 1С Предприятие 8-электронный реестр членов СРО)</t>
  </si>
  <si>
    <t>Резерв Правления на 01.01.2012 год</t>
  </si>
  <si>
    <t>Приобретение запасных частей и расходных материалов для оргтехники, заправка и ремонт картриджей</t>
  </si>
  <si>
    <t>Резерв Правления на 01.01.2013 год</t>
  </si>
  <si>
    <t>СРО НП "ЮграСтрой" на 2012 год</t>
  </si>
  <si>
    <t>Страхование автотранспорта</t>
  </si>
  <si>
    <t>Оплата членских взносов в Нострой</t>
  </si>
  <si>
    <t>Расходы, связанные с содержанием служебного а/транспорта (ГСМ, мойка, ТО, приобретение запчастей)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</si>
</sst>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181" fontId="45" fillId="33" borderId="12" xfId="0" applyNumberFormat="1" applyFont="1" applyFill="1" applyBorder="1" applyAlignment="1">
      <alignment horizontal="center" wrapText="1"/>
    </xf>
    <xf numFmtId="180" fontId="45" fillId="33" borderId="12" xfId="0" applyNumberFormat="1" applyFont="1" applyFill="1" applyBorder="1" applyAlignment="1">
      <alignment horizontal="center" vertical="center"/>
    </xf>
    <xf numFmtId="180" fontId="45" fillId="33" borderId="13" xfId="0" applyNumberFormat="1" applyFont="1" applyFill="1" applyBorder="1" applyAlignment="1">
      <alignment horizontal="center" vertical="center"/>
    </xf>
    <xf numFmtId="180" fontId="45" fillId="33" borderId="14" xfId="0" applyNumberFormat="1" applyFont="1" applyFill="1" applyBorder="1" applyAlignment="1">
      <alignment horizontal="center" vertical="center"/>
    </xf>
    <xf numFmtId="49" fontId="45" fillId="33" borderId="15" xfId="0" applyNumberFormat="1" applyFont="1" applyFill="1" applyBorder="1" applyAlignment="1">
      <alignment horizontal="center" vertical="center" wrapText="1"/>
    </xf>
    <xf numFmtId="181" fontId="45" fillId="33" borderId="16" xfId="0" applyNumberFormat="1" applyFont="1" applyFill="1" applyBorder="1" applyAlignment="1">
      <alignment horizontal="center" wrapText="1"/>
    </xf>
    <xf numFmtId="180" fontId="45" fillId="33" borderId="16" xfId="0" applyNumberFormat="1" applyFont="1" applyFill="1" applyBorder="1" applyAlignment="1">
      <alignment horizontal="center" vertical="center"/>
    </xf>
    <xf numFmtId="180" fontId="45" fillId="33" borderId="17" xfId="0" applyNumberFormat="1" applyFont="1" applyFill="1" applyBorder="1" applyAlignment="1">
      <alignment horizontal="center" vertical="center"/>
    </xf>
    <xf numFmtId="196" fontId="45" fillId="33" borderId="18" xfId="60" applyNumberFormat="1" applyFont="1" applyFill="1" applyBorder="1" applyAlignment="1">
      <alignment horizontal="right"/>
    </xf>
    <xf numFmtId="49" fontId="44" fillId="33" borderId="15" xfId="0" applyNumberFormat="1" applyFont="1" applyFill="1" applyBorder="1" applyAlignment="1">
      <alignment horizontal="center" vertical="center" wrapText="1"/>
    </xf>
    <xf numFmtId="181" fontId="45" fillId="33" borderId="16" xfId="0" applyNumberFormat="1" applyFont="1" applyFill="1" applyBorder="1" applyAlignment="1">
      <alignment horizontal="left" wrapText="1"/>
    </xf>
    <xf numFmtId="180" fontId="45" fillId="33" borderId="16" xfId="0" applyNumberFormat="1" applyFont="1" applyFill="1" applyBorder="1" applyAlignment="1">
      <alignment horizontal="center" vertical="center" wrapText="1"/>
    </xf>
    <xf numFmtId="180" fontId="45" fillId="33" borderId="17" xfId="0" applyNumberFormat="1" applyFon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center"/>
    </xf>
    <xf numFmtId="181" fontId="45" fillId="33" borderId="16" xfId="0" applyNumberFormat="1" applyFont="1" applyFill="1" applyBorder="1" applyAlignment="1">
      <alignment horizontal="center"/>
    </xf>
    <xf numFmtId="49" fontId="45" fillId="33" borderId="15" xfId="0" applyNumberFormat="1" applyFont="1" applyFill="1" applyBorder="1" applyAlignment="1">
      <alignment horizontal="center"/>
    </xf>
    <xf numFmtId="180" fontId="45" fillId="33" borderId="16" xfId="62" applyNumberFormat="1" applyFont="1" applyFill="1" applyBorder="1" applyAlignment="1">
      <alignment horizontal="center" vertical="center" wrapText="1"/>
    </xf>
    <xf numFmtId="180" fontId="45" fillId="33" borderId="17" xfId="62" applyNumberFormat="1" applyFont="1" applyFill="1" applyBorder="1" applyAlignment="1">
      <alignment horizontal="center" vertical="center" wrapText="1"/>
    </xf>
    <xf numFmtId="181" fontId="45" fillId="33" borderId="16" xfId="0" applyNumberFormat="1" applyFont="1" applyFill="1" applyBorder="1" applyAlignment="1">
      <alignment horizontal="left"/>
    </xf>
    <xf numFmtId="196" fontId="45" fillId="33" borderId="18" xfId="60" applyNumberFormat="1" applyFont="1" applyFill="1" applyBorder="1" applyAlignment="1">
      <alignment horizontal="right" wrapText="1"/>
    </xf>
    <xf numFmtId="49" fontId="45" fillId="33" borderId="19" xfId="0" applyNumberFormat="1" applyFont="1" applyFill="1" applyBorder="1" applyAlignment="1">
      <alignment horizontal="center"/>
    </xf>
    <xf numFmtId="181" fontId="45" fillId="33" borderId="20" xfId="0" applyNumberFormat="1" applyFont="1" applyFill="1" applyBorder="1" applyAlignment="1">
      <alignment horizontal="left" wrapText="1"/>
    </xf>
    <xf numFmtId="180" fontId="45" fillId="33" borderId="20" xfId="0" applyNumberFormat="1" applyFont="1" applyFill="1" applyBorder="1" applyAlignment="1">
      <alignment horizontal="center" vertical="center"/>
    </xf>
    <xf numFmtId="180" fontId="45" fillId="33" borderId="21" xfId="0" applyNumberFormat="1" applyFont="1" applyFill="1" applyBorder="1" applyAlignment="1">
      <alignment horizontal="center" vertical="center"/>
    </xf>
    <xf numFmtId="196" fontId="45" fillId="33" borderId="22" xfId="6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1" fontId="45" fillId="33" borderId="16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к утверждению смета РАСХОДОВ 2006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0" zoomScaleNormal="80" zoomScalePageLayoutView="0" workbookViewId="0" topLeftCell="A22">
      <selection activeCell="O20" sqref="O20"/>
    </sheetView>
  </sheetViews>
  <sheetFormatPr defaultColWidth="9.140625" defaultRowHeight="12.75"/>
  <cols>
    <col min="1" max="1" width="9.140625" style="1" customWidth="1"/>
    <col min="2" max="2" width="99.57421875" style="1" customWidth="1"/>
    <col min="3" max="3" width="12.8515625" style="1" hidden="1" customWidth="1"/>
    <col min="4" max="4" width="9.140625" style="1" hidden="1" customWidth="1"/>
    <col min="5" max="5" width="14.28125" style="1" hidden="1" customWidth="1"/>
    <col min="6" max="7" width="11.140625" style="1" hidden="1" customWidth="1"/>
    <col min="8" max="8" width="12.8515625" style="1" hidden="1" customWidth="1"/>
    <col min="9" max="9" width="13.28125" style="1" hidden="1" customWidth="1"/>
    <col min="10" max="10" width="12.28125" style="1" hidden="1" customWidth="1"/>
    <col min="11" max="11" width="9.140625" style="1" hidden="1" customWidth="1"/>
    <col min="12" max="12" width="14.8515625" style="1" hidden="1" customWidth="1"/>
    <col min="13" max="13" width="9.140625" style="1" hidden="1" customWidth="1"/>
    <col min="14" max="14" width="12.7109375" style="1" hidden="1" customWidth="1"/>
    <col min="15" max="15" width="23.57421875" style="1" customWidth="1"/>
    <col min="16" max="16" width="9.140625" style="1" customWidth="1"/>
    <col min="17" max="17" width="12.421875" style="1" customWidth="1"/>
    <col min="18" max="16384" width="9.140625" style="1" customWidth="1"/>
  </cols>
  <sheetData>
    <row r="1" spans="1:15" ht="24.75" customHeight="1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.75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.75" customHeight="1" thickBot="1">
      <c r="A3" s="36"/>
      <c r="B3" s="36"/>
      <c r="C3" s="37"/>
      <c r="D3" s="38"/>
      <c r="E3" s="38"/>
      <c r="F3" s="39"/>
      <c r="G3" s="39"/>
      <c r="H3" s="40"/>
      <c r="I3" s="36"/>
      <c r="J3" s="36"/>
      <c r="K3" s="36"/>
      <c r="L3" s="36"/>
      <c r="M3" s="36"/>
      <c r="N3" s="36"/>
      <c r="O3" s="36"/>
    </row>
    <row r="4" spans="1:15" ht="24.75" customHeight="1">
      <c r="A4" s="44" t="s">
        <v>0</v>
      </c>
      <c r="B4" s="4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41" t="s">
        <v>14</v>
      </c>
    </row>
    <row r="5" spans="1:15" ht="24.75" customHeight="1" thickBot="1">
      <c r="A5" s="45"/>
      <c r="B5" s="47"/>
      <c r="C5" s="3" t="s">
        <v>15</v>
      </c>
      <c r="D5" s="4" t="s">
        <v>15</v>
      </c>
      <c r="E5" s="4" t="s">
        <v>15</v>
      </c>
      <c r="F5" s="4" t="s">
        <v>15</v>
      </c>
      <c r="G5" s="4" t="s">
        <v>15</v>
      </c>
      <c r="H5" s="4" t="s">
        <v>15</v>
      </c>
      <c r="I5" s="3" t="s">
        <v>15</v>
      </c>
      <c r="J5" s="4" t="s">
        <v>15</v>
      </c>
      <c r="K5" s="4" t="s">
        <v>15</v>
      </c>
      <c r="L5" s="4" t="s">
        <v>15</v>
      </c>
      <c r="M5" s="4" t="s">
        <v>15</v>
      </c>
      <c r="N5" s="4" t="s">
        <v>15</v>
      </c>
      <c r="O5" s="42" t="s">
        <v>15</v>
      </c>
    </row>
    <row r="6" spans="1:15" ht="27.75" customHeight="1">
      <c r="A6" s="5" t="s">
        <v>17</v>
      </c>
      <c r="B6" s="6" t="s">
        <v>50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</row>
    <row r="7" spans="1:15" ht="27.75" customHeight="1">
      <c r="A7" s="10" t="s">
        <v>38</v>
      </c>
      <c r="B7" s="11" t="s">
        <v>65</v>
      </c>
      <c r="C7" s="12">
        <v>9308833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>
        <v>22400956</v>
      </c>
    </row>
    <row r="8" spans="1:15" ht="27.75" customHeight="1">
      <c r="A8" s="15" t="s">
        <v>18</v>
      </c>
      <c r="B8" s="11" t="s">
        <v>16</v>
      </c>
      <c r="C8" s="12">
        <f aca="true" t="shared" si="0" ref="C8:N8">SUM(C9:C10)</f>
        <v>0</v>
      </c>
      <c r="D8" s="12">
        <f t="shared" si="0"/>
        <v>6500000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6500000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3">
        <f t="shared" si="0"/>
        <v>0</v>
      </c>
      <c r="O8" s="14"/>
    </row>
    <row r="9" spans="1:15" ht="27.75" customHeight="1">
      <c r="A9" s="10" t="s">
        <v>17</v>
      </c>
      <c r="B9" s="16" t="s">
        <v>58</v>
      </c>
      <c r="C9" s="12"/>
      <c r="D9" s="12">
        <v>6500000</v>
      </c>
      <c r="E9" s="17"/>
      <c r="F9" s="17"/>
      <c r="G9" s="17"/>
      <c r="H9" s="17"/>
      <c r="I9" s="12"/>
      <c r="J9" s="12">
        <v>6500000</v>
      </c>
      <c r="K9" s="17"/>
      <c r="L9" s="17"/>
      <c r="M9" s="17"/>
      <c r="N9" s="18"/>
      <c r="O9" s="14">
        <v>36120000</v>
      </c>
    </row>
    <row r="10" spans="1:15" ht="27.75" customHeight="1">
      <c r="A10" s="10" t="s">
        <v>18</v>
      </c>
      <c r="B10" s="16" t="s">
        <v>51</v>
      </c>
      <c r="C10" s="12"/>
      <c r="D10" s="12"/>
      <c r="E10" s="12"/>
      <c r="F10" s="17"/>
      <c r="G10" s="17"/>
      <c r="H10" s="17"/>
      <c r="I10" s="12"/>
      <c r="J10" s="12"/>
      <c r="K10" s="12"/>
      <c r="L10" s="17"/>
      <c r="M10" s="17"/>
      <c r="N10" s="18"/>
      <c r="O10" s="14"/>
    </row>
    <row r="11" spans="1:15" ht="27.75" customHeight="1">
      <c r="A11" s="19" t="s">
        <v>54</v>
      </c>
      <c r="B11" s="20" t="s">
        <v>20</v>
      </c>
      <c r="C11" s="12" t="e">
        <f>C13+C14+#REF!+#REF!+#REF!</f>
        <v>#REF!</v>
      </c>
      <c r="D11" s="12" t="e">
        <f>D13+D14+#REF!+#REF!+#REF!</f>
        <v>#REF!</v>
      </c>
      <c r="E11" s="12" t="e">
        <f>E13+E14+#REF!+#REF!+#REF!</f>
        <v>#REF!</v>
      </c>
      <c r="F11" s="12" t="e">
        <f>F13+F14+#REF!+#REF!+#REF!</f>
        <v>#REF!</v>
      </c>
      <c r="G11" s="12" t="e">
        <f>G13+#REF!+#REF!</f>
        <v>#REF!</v>
      </c>
      <c r="H11" s="12" t="e">
        <f>H13+H14+#REF!+#REF!+#REF!</f>
        <v>#REF!</v>
      </c>
      <c r="I11" s="12" t="e">
        <f>I13+I14+#REF!+#REF!+#REF!</f>
        <v>#REF!</v>
      </c>
      <c r="J11" s="12" t="e">
        <f>J13+J14+#REF!+#REF!+#REF!</f>
        <v>#REF!</v>
      </c>
      <c r="K11" s="12" t="e">
        <f>K13+K14+#REF!+#REF!+#REF!</f>
        <v>#REF!</v>
      </c>
      <c r="L11" s="12" t="e">
        <f>L13+L14+#REF!+#REF!+#REF!</f>
        <v>#REF!</v>
      </c>
      <c r="M11" s="12" t="e">
        <f>M13+M14+#REF!+#REF!+#REF!</f>
        <v>#REF!</v>
      </c>
      <c r="N11" s="13" t="e">
        <f>N13+N14+#REF!+#REF!+#REF!</f>
        <v>#REF!</v>
      </c>
      <c r="O11" s="14">
        <f>O13+O14+O15+O12</f>
        <v>1209880</v>
      </c>
    </row>
    <row r="12" spans="1:15" ht="48" customHeight="1">
      <c r="A12" s="21" t="s">
        <v>17</v>
      </c>
      <c r="B12" s="43" t="s">
        <v>71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v>1038000</v>
      </c>
    </row>
    <row r="13" spans="1:15" ht="48" customHeight="1">
      <c r="A13" s="21" t="s">
        <v>18</v>
      </c>
      <c r="B13" s="16" t="s">
        <v>66</v>
      </c>
      <c r="C13" s="22"/>
      <c r="D13" s="22"/>
      <c r="E13" s="22"/>
      <c r="F13" s="22"/>
      <c r="G13" s="22" t="e">
        <f>G14+#REF!</f>
        <v>#REF!</v>
      </c>
      <c r="H13" s="22"/>
      <c r="I13" s="22"/>
      <c r="J13" s="22"/>
      <c r="K13" s="22"/>
      <c r="L13" s="22"/>
      <c r="M13" s="22"/>
      <c r="N13" s="23"/>
      <c r="O13" s="14">
        <v>121880</v>
      </c>
    </row>
    <row r="14" spans="1:15" ht="27.75" customHeight="1">
      <c r="A14" s="21" t="s">
        <v>19</v>
      </c>
      <c r="B14" s="16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14">
        <v>20000</v>
      </c>
    </row>
    <row r="15" spans="1:15" ht="27.75" customHeight="1">
      <c r="A15" s="21" t="s">
        <v>21</v>
      </c>
      <c r="B15" s="16" t="s">
        <v>59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14">
        <v>30000</v>
      </c>
    </row>
    <row r="16" spans="1:15" ht="27.75" customHeight="1">
      <c r="A16" s="19" t="s">
        <v>55</v>
      </c>
      <c r="B16" s="20" t="s">
        <v>25</v>
      </c>
      <c r="C16" s="12">
        <f aca="true" t="shared" si="1" ref="C16:N16">SUM(C17:C18)</f>
        <v>310791.7</v>
      </c>
      <c r="D16" s="12">
        <f t="shared" si="1"/>
        <v>287685.16</v>
      </c>
      <c r="E16" s="12">
        <f>SUM(E17:E18)</f>
        <v>601140.8</v>
      </c>
      <c r="F16" s="12">
        <f t="shared" si="1"/>
        <v>309094.7</v>
      </c>
      <c r="G16" s="12">
        <f t="shared" si="1"/>
        <v>300519.7</v>
      </c>
      <c r="H16" s="12">
        <f t="shared" si="1"/>
        <v>566939.88</v>
      </c>
      <c r="I16" s="12">
        <f t="shared" si="1"/>
        <v>309094.7</v>
      </c>
      <c r="J16" s="12">
        <f t="shared" si="1"/>
        <v>287699.7</v>
      </c>
      <c r="K16" s="12">
        <f t="shared" si="1"/>
        <v>591077.12</v>
      </c>
      <c r="L16" s="12">
        <f t="shared" si="1"/>
        <v>415244.46</v>
      </c>
      <c r="M16" s="12">
        <f t="shared" si="1"/>
        <v>855120.54</v>
      </c>
      <c r="N16" s="13">
        <f t="shared" si="1"/>
        <v>1551286.7</v>
      </c>
      <c r="O16" s="14">
        <f>O17+O18</f>
        <v>25480556</v>
      </c>
    </row>
    <row r="17" spans="1:15" ht="27.75" customHeight="1">
      <c r="A17" s="21" t="s">
        <v>17</v>
      </c>
      <c r="B17" s="24" t="s">
        <v>26</v>
      </c>
      <c r="C17" s="22">
        <v>310791.7</v>
      </c>
      <c r="D17" s="22">
        <v>287685.16</v>
      </c>
      <c r="E17" s="22">
        <v>601140.8</v>
      </c>
      <c r="F17" s="22">
        <v>309094.7</v>
      </c>
      <c r="G17" s="22">
        <v>300519.7</v>
      </c>
      <c r="H17" s="22">
        <v>566939.88</v>
      </c>
      <c r="I17" s="22">
        <v>309094.7</v>
      </c>
      <c r="J17" s="22">
        <v>287699.7</v>
      </c>
      <c r="K17" s="22">
        <v>591077.12</v>
      </c>
      <c r="L17" s="22">
        <v>295244.46</v>
      </c>
      <c r="M17" s="22">
        <v>291555.54</v>
      </c>
      <c r="N17" s="23">
        <v>1240417</v>
      </c>
      <c r="O17" s="14">
        <v>23799732</v>
      </c>
    </row>
    <row r="18" spans="1:15" ht="27.75" customHeight="1">
      <c r="A18" s="21" t="s">
        <v>18</v>
      </c>
      <c r="B18" s="24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>
        <v>120000</v>
      </c>
      <c r="M18" s="22">
        <v>563565</v>
      </c>
      <c r="N18" s="23">
        <v>310869.7</v>
      </c>
      <c r="O18" s="14">
        <v>1680824</v>
      </c>
    </row>
    <row r="19" spans="1:15" ht="27.75" customHeight="1">
      <c r="A19" s="19" t="s">
        <v>56</v>
      </c>
      <c r="B19" s="20" t="s">
        <v>28</v>
      </c>
      <c r="C19" s="12" t="e">
        <f>C20+#REF!+C21+C22+#REF!+C23+#REF!+C24+C25+C26+C27+C28+C29+C30+C31+C33+#REF!+C34+C35</f>
        <v>#REF!</v>
      </c>
      <c r="D19" s="12" t="e">
        <f>D20+#REF!+D21+D22+#REF!+D23+#REF!+D24+D25+D26+D27+D28+D29+D30+D31+D33+#REF!+D34+D35</f>
        <v>#REF!</v>
      </c>
      <c r="E19" s="12" t="e">
        <f>E20+#REF!+E21+E22+#REF!+E23+#REF!+E24+E25+E26+E27+E28+E29+E30+E31+E33+#REF!+E34+E35</f>
        <v>#REF!</v>
      </c>
      <c r="F19" s="12" t="e">
        <f>F20+#REF!+F21+F22+#REF!+F23+#REF!+F24+F25+F26+F27+F28+F29+F30+F31+F33+#REF!+F34+F35</f>
        <v>#REF!</v>
      </c>
      <c r="G19" s="12" t="e">
        <f>G20+#REF!+G21+G22+#REF!+G23+#REF!+G24+G25+G26+G27+G28+G29+G30+G31+G33+#REF!+G34+G35</f>
        <v>#REF!</v>
      </c>
      <c r="H19" s="12" t="e">
        <f>H20+#REF!+H21+H22+#REF!+H23+#REF!+H24+H25+H26+H27+H28+H29+H30+H31+H33+#REF!+H34+H35</f>
        <v>#REF!</v>
      </c>
      <c r="I19" s="12" t="e">
        <f>I20+#REF!+I21+I22+#REF!+I23+#REF!+I24+I25+I26+I27+I28+I29+I30+I31+I33+#REF!+I34+I35</f>
        <v>#REF!</v>
      </c>
      <c r="J19" s="12" t="e">
        <f>J20+#REF!+J21+J22+#REF!+J23+#REF!+J24+J25+J26+J27+J28+J29+J30+J31+J33+#REF!+J34+J35</f>
        <v>#REF!</v>
      </c>
      <c r="K19" s="12" t="e">
        <f>K20+#REF!+K21+K22+#REF!+K23+#REF!+K24+K25+K26+K27+K28+K29+K30+K31+K33+#REF!+K34+K35</f>
        <v>#REF!</v>
      </c>
      <c r="L19" s="12" t="e">
        <f>L20+#REF!+L21+L22+#REF!+L23+#REF!+L24+L25+L26+L27+L28+L29+L30+L31+L33+#REF!+L34+L35</f>
        <v>#REF!</v>
      </c>
      <c r="M19" s="12" t="e">
        <f>M20+#REF!+M21+M22+#REF!+M23+#REF!+M24+M25+M26+M27+M28+M29+M30+M31+M33+#REF!+M34+M35</f>
        <v>#REF!</v>
      </c>
      <c r="N19" s="13" t="e">
        <f>N20+#REF!+N21+N22+#REF!+N23+#REF!+N24+N25+N26+N27+N28+N29+N30+N31+N33+#REF!+N34+N35</f>
        <v>#REF!</v>
      </c>
      <c r="O19" s="14">
        <f>O20+O21+O22+O23+O24+O25+O26+O27+O28+O29+O30+O31+O33+O34+O35+O32</f>
        <v>12683305</v>
      </c>
    </row>
    <row r="20" spans="1:15" ht="27.75" customHeight="1">
      <c r="A20" s="21" t="s">
        <v>17</v>
      </c>
      <c r="B20" s="24" t="s">
        <v>52</v>
      </c>
      <c r="C20" s="22">
        <v>127000</v>
      </c>
      <c r="D20" s="22">
        <v>127000</v>
      </c>
      <c r="E20" s="22">
        <v>127000</v>
      </c>
      <c r="F20" s="22">
        <v>127000</v>
      </c>
      <c r="G20" s="22">
        <v>127000</v>
      </c>
      <c r="H20" s="22">
        <v>127000</v>
      </c>
      <c r="I20" s="22">
        <v>127000</v>
      </c>
      <c r="J20" s="22">
        <v>127000</v>
      </c>
      <c r="K20" s="22">
        <v>127000</v>
      </c>
      <c r="L20" s="22">
        <v>127000</v>
      </c>
      <c r="M20" s="22">
        <v>127000</v>
      </c>
      <c r="N20" s="23">
        <v>127000</v>
      </c>
      <c r="O20" s="14">
        <v>5392000</v>
      </c>
    </row>
    <row r="21" spans="1:15" ht="27.75" customHeight="1">
      <c r="A21" s="21" t="s">
        <v>18</v>
      </c>
      <c r="B21" s="16" t="s">
        <v>29</v>
      </c>
      <c r="C21" s="22">
        <v>50000</v>
      </c>
      <c r="D21" s="22">
        <v>50000</v>
      </c>
      <c r="E21" s="22">
        <v>50000</v>
      </c>
      <c r="F21" s="22">
        <v>50000</v>
      </c>
      <c r="G21" s="22">
        <v>50000</v>
      </c>
      <c r="H21" s="22">
        <v>50000</v>
      </c>
      <c r="I21" s="22">
        <v>50000</v>
      </c>
      <c r="J21" s="22">
        <v>50000</v>
      </c>
      <c r="K21" s="22">
        <v>50000</v>
      </c>
      <c r="L21" s="22">
        <v>50000</v>
      </c>
      <c r="M21" s="22">
        <v>50000</v>
      </c>
      <c r="N21" s="23">
        <v>50000</v>
      </c>
      <c r="O21" s="14">
        <v>988000</v>
      </c>
    </row>
    <row r="22" spans="1:15" ht="27.75" customHeight="1">
      <c r="A22" s="21" t="s">
        <v>19</v>
      </c>
      <c r="B22" s="16" t="s">
        <v>30</v>
      </c>
      <c r="C22" s="22"/>
      <c r="D22" s="22"/>
      <c r="E22" s="22">
        <v>5000</v>
      </c>
      <c r="F22" s="22"/>
      <c r="G22" s="22"/>
      <c r="H22" s="22">
        <v>5000</v>
      </c>
      <c r="I22" s="22"/>
      <c r="J22" s="22"/>
      <c r="K22" s="22">
        <v>5000</v>
      </c>
      <c r="L22" s="22"/>
      <c r="M22" s="22"/>
      <c r="N22" s="23">
        <v>5000</v>
      </c>
      <c r="O22" s="14">
        <v>20000</v>
      </c>
    </row>
    <row r="23" spans="1:15" ht="66" customHeight="1">
      <c r="A23" s="21" t="s">
        <v>21</v>
      </c>
      <c r="B23" s="16" t="s">
        <v>64</v>
      </c>
      <c r="C23" s="17">
        <v>5500</v>
      </c>
      <c r="D23" s="17">
        <v>5500</v>
      </c>
      <c r="E23" s="17">
        <v>5500</v>
      </c>
      <c r="F23" s="17">
        <v>5650</v>
      </c>
      <c r="G23" s="17">
        <v>5650</v>
      </c>
      <c r="H23" s="17">
        <v>5650</v>
      </c>
      <c r="I23" s="17">
        <v>5950</v>
      </c>
      <c r="J23" s="17">
        <v>5950</v>
      </c>
      <c r="K23" s="17">
        <v>5950</v>
      </c>
      <c r="L23" s="17">
        <v>6200</v>
      </c>
      <c r="M23" s="17">
        <v>6200</v>
      </c>
      <c r="N23" s="18">
        <v>6200</v>
      </c>
      <c r="O23" s="14">
        <v>344470</v>
      </c>
    </row>
    <row r="24" spans="1:15" ht="27.75" customHeight="1">
      <c r="A24" s="21" t="s">
        <v>22</v>
      </c>
      <c r="B24" s="16" t="s">
        <v>41</v>
      </c>
      <c r="C24" s="17">
        <v>5000</v>
      </c>
      <c r="D24" s="17">
        <v>5000</v>
      </c>
      <c r="E24" s="17">
        <v>5000</v>
      </c>
      <c r="F24" s="17">
        <v>5000</v>
      </c>
      <c r="G24" s="17">
        <v>5000</v>
      </c>
      <c r="H24" s="17">
        <v>5000</v>
      </c>
      <c r="I24" s="17">
        <v>5000</v>
      </c>
      <c r="J24" s="17">
        <v>5000</v>
      </c>
      <c r="K24" s="17">
        <v>5000</v>
      </c>
      <c r="L24" s="17">
        <v>5000</v>
      </c>
      <c r="M24" s="17">
        <v>5000</v>
      </c>
      <c r="N24" s="18">
        <v>5000</v>
      </c>
      <c r="O24" s="14">
        <v>90000</v>
      </c>
    </row>
    <row r="25" spans="1:15" ht="27.75" customHeight="1">
      <c r="A25" s="21" t="s">
        <v>23</v>
      </c>
      <c r="B25" s="16" t="s">
        <v>60</v>
      </c>
      <c r="C25" s="17"/>
      <c r="D25" s="17">
        <v>225000</v>
      </c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4">
        <v>19000</v>
      </c>
    </row>
    <row r="26" spans="1:15" ht="27.75" customHeight="1">
      <c r="A26" s="21" t="s">
        <v>34</v>
      </c>
      <c r="B26" s="16" t="s">
        <v>31</v>
      </c>
      <c r="C26" s="22">
        <v>1000</v>
      </c>
      <c r="D26" s="22">
        <v>1000</v>
      </c>
      <c r="E26" s="22">
        <v>1000</v>
      </c>
      <c r="F26" s="22">
        <v>1000</v>
      </c>
      <c r="G26" s="22">
        <v>1000</v>
      </c>
      <c r="H26" s="22">
        <v>1000</v>
      </c>
      <c r="I26" s="22">
        <v>1000</v>
      </c>
      <c r="J26" s="22">
        <v>1000</v>
      </c>
      <c r="K26" s="22">
        <v>1000</v>
      </c>
      <c r="L26" s="22">
        <v>1000</v>
      </c>
      <c r="M26" s="22">
        <v>1000</v>
      </c>
      <c r="N26" s="23">
        <v>1000</v>
      </c>
      <c r="O26" s="14">
        <v>6000</v>
      </c>
    </row>
    <row r="27" spans="1:15" ht="27.75" customHeight="1">
      <c r="A27" s="21" t="s">
        <v>36</v>
      </c>
      <c r="B27" s="16" t="s">
        <v>39</v>
      </c>
      <c r="C27" s="22">
        <v>5000</v>
      </c>
      <c r="D27" s="22">
        <v>5000</v>
      </c>
      <c r="E27" s="22">
        <v>5000</v>
      </c>
      <c r="F27" s="22">
        <v>5000</v>
      </c>
      <c r="G27" s="22">
        <v>5000</v>
      </c>
      <c r="H27" s="22">
        <v>5000</v>
      </c>
      <c r="I27" s="22">
        <v>5000</v>
      </c>
      <c r="J27" s="22">
        <v>5000</v>
      </c>
      <c r="K27" s="22">
        <v>5000</v>
      </c>
      <c r="L27" s="22">
        <v>5000</v>
      </c>
      <c r="M27" s="22">
        <v>5000</v>
      </c>
      <c r="N27" s="23">
        <v>5000</v>
      </c>
      <c r="O27" s="14">
        <v>582900</v>
      </c>
    </row>
    <row r="28" spans="1:15" ht="27.75" customHeight="1">
      <c r="A28" s="21" t="s">
        <v>42</v>
      </c>
      <c r="B28" s="16" t="s">
        <v>32</v>
      </c>
      <c r="C28" s="22">
        <f aca="true" t="shared" si="2" ref="C28:N28">(((C16-(C16*13/100))+C21+10000)*2/100)</f>
        <v>6607.7755799999995</v>
      </c>
      <c r="D28" s="22">
        <f t="shared" si="2"/>
        <v>6205.721783999999</v>
      </c>
      <c r="E28" s="22">
        <f t="shared" si="2"/>
        <v>11659.84992</v>
      </c>
      <c r="F28" s="22">
        <f t="shared" si="2"/>
        <v>6578.247780000001</v>
      </c>
      <c r="G28" s="22">
        <f t="shared" si="2"/>
        <v>6429.042780000001</v>
      </c>
      <c r="H28" s="22">
        <f t="shared" si="2"/>
        <v>11064.753912</v>
      </c>
      <c r="I28" s="22">
        <f t="shared" si="2"/>
        <v>6578.247780000001</v>
      </c>
      <c r="J28" s="22">
        <f t="shared" si="2"/>
        <v>6205.9747800000005</v>
      </c>
      <c r="K28" s="22">
        <f t="shared" si="2"/>
        <v>11484.741888</v>
      </c>
      <c r="L28" s="22">
        <f t="shared" si="2"/>
        <v>8425.253604</v>
      </c>
      <c r="M28" s="22">
        <f t="shared" si="2"/>
        <v>16079.097396</v>
      </c>
      <c r="N28" s="23">
        <f t="shared" si="2"/>
        <v>28192.38858</v>
      </c>
      <c r="O28" s="14">
        <v>330000</v>
      </c>
    </row>
    <row r="29" spans="1:15" ht="27.75" customHeight="1">
      <c r="A29" s="21" t="s">
        <v>43</v>
      </c>
      <c r="B29" s="16" t="s">
        <v>33</v>
      </c>
      <c r="C29" s="22">
        <v>25000</v>
      </c>
      <c r="D29" s="22">
        <v>25000</v>
      </c>
      <c r="E29" s="22">
        <v>25000</v>
      </c>
      <c r="F29" s="22">
        <v>25000</v>
      </c>
      <c r="G29" s="22">
        <v>25000</v>
      </c>
      <c r="H29" s="22">
        <v>25000</v>
      </c>
      <c r="I29" s="22">
        <v>25000</v>
      </c>
      <c r="J29" s="22">
        <v>25000</v>
      </c>
      <c r="K29" s="22">
        <v>25000</v>
      </c>
      <c r="L29" s="22">
        <v>25000</v>
      </c>
      <c r="M29" s="22">
        <v>25000</v>
      </c>
      <c r="N29" s="23">
        <v>25000</v>
      </c>
      <c r="O29" s="14">
        <v>761860</v>
      </c>
    </row>
    <row r="30" spans="1:15" ht="27.75" customHeight="1">
      <c r="A30" s="21" t="s">
        <v>44</v>
      </c>
      <c r="B30" s="16" t="s">
        <v>40</v>
      </c>
      <c r="C30" s="17">
        <v>20000</v>
      </c>
      <c r="D30" s="17">
        <v>20000</v>
      </c>
      <c r="E30" s="17">
        <v>20000</v>
      </c>
      <c r="F30" s="17">
        <v>20000</v>
      </c>
      <c r="G30" s="17">
        <v>20000</v>
      </c>
      <c r="H30" s="17">
        <v>20000</v>
      </c>
      <c r="I30" s="17">
        <v>20000</v>
      </c>
      <c r="J30" s="17">
        <v>20000</v>
      </c>
      <c r="K30" s="17">
        <v>20000</v>
      </c>
      <c r="L30" s="17">
        <v>20000</v>
      </c>
      <c r="M30" s="17">
        <v>20000</v>
      </c>
      <c r="N30" s="18">
        <v>20000</v>
      </c>
      <c r="O30" s="14">
        <v>136327</v>
      </c>
    </row>
    <row r="31" spans="1:15" ht="27.75" customHeight="1">
      <c r="A31" s="21" t="s">
        <v>45</v>
      </c>
      <c r="B31" s="16" t="s">
        <v>35</v>
      </c>
      <c r="C31" s="22">
        <v>5000</v>
      </c>
      <c r="D31" s="22">
        <v>5000</v>
      </c>
      <c r="E31" s="22">
        <v>5000</v>
      </c>
      <c r="F31" s="22">
        <v>5000</v>
      </c>
      <c r="G31" s="22">
        <v>5000</v>
      </c>
      <c r="H31" s="22">
        <v>5000</v>
      </c>
      <c r="I31" s="22">
        <v>5000</v>
      </c>
      <c r="J31" s="22">
        <v>5000</v>
      </c>
      <c r="K31" s="22">
        <v>5000</v>
      </c>
      <c r="L31" s="22">
        <v>5000</v>
      </c>
      <c r="M31" s="22">
        <v>5000</v>
      </c>
      <c r="N31" s="23">
        <v>5000</v>
      </c>
      <c r="O31" s="14">
        <v>93922</v>
      </c>
    </row>
    <row r="32" spans="1:15" ht="27.75" customHeight="1">
      <c r="A32" s="21" t="s">
        <v>46</v>
      </c>
      <c r="B32" s="16" t="s">
        <v>69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14">
        <v>212326</v>
      </c>
    </row>
    <row r="33" spans="1:15" ht="27.75" customHeight="1">
      <c r="A33" s="21" t="s">
        <v>47</v>
      </c>
      <c r="B33" s="16" t="s">
        <v>70</v>
      </c>
      <c r="C33" s="17">
        <v>125000</v>
      </c>
      <c r="D33" s="17"/>
      <c r="E33" s="17"/>
      <c r="F33" s="17">
        <v>125000</v>
      </c>
      <c r="G33" s="17"/>
      <c r="H33" s="17"/>
      <c r="I33" s="17">
        <v>125000</v>
      </c>
      <c r="J33" s="17"/>
      <c r="K33" s="17"/>
      <c r="L33" s="17">
        <v>125000</v>
      </c>
      <c r="M33" s="17"/>
      <c r="N33" s="18"/>
      <c r="O33" s="14">
        <v>3075000</v>
      </c>
    </row>
    <row r="34" spans="1:15" ht="27.75" customHeight="1">
      <c r="A34" s="21" t="s">
        <v>48</v>
      </c>
      <c r="B34" s="16" t="s">
        <v>61</v>
      </c>
      <c r="C34" s="22"/>
      <c r="D34" s="22"/>
      <c r="E34" s="22">
        <v>50000</v>
      </c>
      <c r="F34" s="22"/>
      <c r="G34" s="22"/>
      <c r="H34" s="22">
        <v>50000</v>
      </c>
      <c r="I34" s="22"/>
      <c r="J34" s="22"/>
      <c r="K34" s="22">
        <v>50000</v>
      </c>
      <c r="L34" s="22"/>
      <c r="M34" s="22"/>
      <c r="N34" s="23">
        <v>50000</v>
      </c>
      <c r="O34" s="14">
        <v>231500</v>
      </c>
    </row>
    <row r="35" spans="1:15" ht="42" customHeight="1">
      <c r="A35" s="21" t="s">
        <v>49</v>
      </c>
      <c r="B35" s="16" t="s">
        <v>62</v>
      </c>
      <c r="C35" s="22">
        <v>30000</v>
      </c>
      <c r="D35" s="22">
        <v>30000</v>
      </c>
      <c r="E35" s="22">
        <v>30000</v>
      </c>
      <c r="F35" s="22">
        <v>230000</v>
      </c>
      <c r="G35" s="22">
        <v>30000</v>
      </c>
      <c r="H35" s="22">
        <v>30000</v>
      </c>
      <c r="I35" s="22">
        <v>30000</v>
      </c>
      <c r="J35" s="22">
        <v>30000</v>
      </c>
      <c r="K35" s="22">
        <v>230000</v>
      </c>
      <c r="L35" s="22">
        <v>30000</v>
      </c>
      <c r="M35" s="22">
        <v>30000</v>
      </c>
      <c r="N35" s="23">
        <v>30000</v>
      </c>
      <c r="O35" s="14">
        <v>400000</v>
      </c>
    </row>
    <row r="36" spans="1:15" ht="27.75" customHeight="1">
      <c r="A36" s="19" t="s">
        <v>57</v>
      </c>
      <c r="B36" s="16" t="s">
        <v>37</v>
      </c>
      <c r="C36" s="22" t="e">
        <f>#REF!</f>
        <v>#REF!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3" t="e">
        <f>#REF!</f>
        <v>#REF!</v>
      </c>
      <c r="O36" s="25">
        <v>4259925</v>
      </c>
    </row>
    <row r="37" spans="1:15" ht="27.75" customHeight="1">
      <c r="A37" s="21"/>
      <c r="B37" s="16" t="s">
        <v>63</v>
      </c>
      <c r="C37" s="12" t="e">
        <f>#REF!+#REF!</f>
        <v>#REF!</v>
      </c>
      <c r="D37" s="12" t="e">
        <f>#REF!+#REF!</f>
        <v>#REF!</v>
      </c>
      <c r="E37" s="12" t="e">
        <f>#REF!+#REF!</f>
        <v>#REF!</v>
      </c>
      <c r="F37" s="12" t="e">
        <f>#REF!+#REF!</f>
        <v>#REF!</v>
      </c>
      <c r="G37" s="12" t="e">
        <f>#REF!+#REF!</f>
        <v>#REF!</v>
      </c>
      <c r="H37" s="12" t="e">
        <f>#REF!+#REF!</f>
        <v>#REF!</v>
      </c>
      <c r="I37" s="12" t="e">
        <f>#REF!+#REF!</f>
        <v>#REF!</v>
      </c>
      <c r="J37" s="12" t="e">
        <f>#REF!+#REF!</f>
        <v>#REF!</v>
      </c>
      <c r="K37" s="12" t="e">
        <f>#REF!+#REF!</f>
        <v>#REF!</v>
      </c>
      <c r="L37" s="12" t="e">
        <f>#REF!+#REF!</f>
        <v>#REF!</v>
      </c>
      <c r="M37" s="12" t="e">
        <f>#REF!+#REF!</f>
        <v>#REF!</v>
      </c>
      <c r="N37" s="13" t="e">
        <f>#REF!+#REF!</f>
        <v>#REF!</v>
      </c>
      <c r="O37" s="14">
        <f>O11+O16+O19+O36</f>
        <v>43633666</v>
      </c>
    </row>
    <row r="38" spans="1:15" ht="27.75" customHeight="1" thickBot="1">
      <c r="A38" s="26"/>
      <c r="B38" s="27" t="s">
        <v>67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30">
        <f>O7+O9-O37</f>
        <v>14887290</v>
      </c>
    </row>
    <row r="39" spans="1:15" ht="24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</row>
    <row r="41" ht="20.25">
      <c r="B41" s="33"/>
    </row>
    <row r="42" spans="2:3" ht="20.25">
      <c r="B42" s="34"/>
      <c r="C42" s="35">
        <v>8654539</v>
      </c>
    </row>
  </sheetData>
  <sheetProtection/>
  <mergeCells count="4">
    <mergeCell ref="A4:A5"/>
    <mergeCell ref="B4:B5"/>
    <mergeCell ref="A1:O1"/>
    <mergeCell ref="A2:O2"/>
  </mergeCells>
  <printOptions/>
  <pageMargins left="0.35433070866141736" right="0.35433070866141736" top="0.3937007874015748" bottom="0.3937007874015748" header="0.5118110236220472" footer="0.5118110236220472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2012-04-08T11:13:08Z</cp:lastPrinted>
  <dcterms:created xsi:type="dcterms:W3CDTF">1996-10-08T23:32:33Z</dcterms:created>
  <dcterms:modified xsi:type="dcterms:W3CDTF">2012-04-10T09:21:39Z</dcterms:modified>
  <cp:category/>
  <cp:version/>
  <cp:contentType/>
  <cp:contentStatus/>
</cp:coreProperties>
</file>