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фактическое исполнение сметы го" sheetId="1" r:id="rId1"/>
    <sheet name="смета к общему собранию" sheetId="2" r:id="rId2"/>
  </sheets>
  <definedNames/>
  <calcPr fullCalcOnLoad="1" refMode="R1C1"/>
</workbook>
</file>

<file path=xl/sharedStrings.xml><?xml version="1.0" encoding="utf-8"?>
<sst xmlns="http://schemas.openxmlformats.org/spreadsheetml/2006/main" count="171" uniqueCount="96">
  <si>
    <t>СМЕТА ДОХОДОВ и РАСХОДОВ</t>
  </si>
  <si>
    <t>№ п/п</t>
  </si>
  <si>
    <t>Статьи затрат</t>
  </si>
  <si>
    <t>план</t>
  </si>
  <si>
    <t>Доходы</t>
  </si>
  <si>
    <t>Прямые расходы</t>
  </si>
  <si>
    <t>Материальные расходы</t>
  </si>
  <si>
    <t>Прочие материалы</t>
  </si>
  <si>
    <t>Расходы на оплату труда</t>
  </si>
  <si>
    <t>ФОТ штатного персонала</t>
  </si>
  <si>
    <t>Социальные гарантии</t>
  </si>
  <si>
    <t>Косвенные расходы</t>
  </si>
  <si>
    <t>III.</t>
  </si>
  <si>
    <t>Прочие расходы</t>
  </si>
  <si>
    <t xml:space="preserve">Арендные платежи </t>
  </si>
  <si>
    <t>Командировочные расходы</t>
  </si>
  <si>
    <t>Канцелярские расходы</t>
  </si>
  <si>
    <t>IV.</t>
  </si>
  <si>
    <t>Налоги, сборы</t>
  </si>
  <si>
    <t>ВСЕГО  РАСХОДОВ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</si>
  <si>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</si>
  <si>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</si>
  <si>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</si>
  <si>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</si>
  <si>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</si>
  <si>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</si>
  <si>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</si>
  <si>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</si>
  <si>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</si>
  <si>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</si>
  <si>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</si>
  <si>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</si>
  <si>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Расходы связанные с содержанием служебного а/транспорта</t>
  </si>
  <si>
    <t>ПФР</t>
  </si>
  <si>
    <t>Некоммерческое партнерство ЮграСтрой  на 2010 год</t>
  </si>
  <si>
    <t>1.1</t>
  </si>
  <si>
    <t>Резерв Правления</t>
  </si>
  <si>
    <t>Вступительный взнос</t>
  </si>
  <si>
    <t>Членский взнос</t>
  </si>
  <si>
    <t>Резервы</t>
  </si>
  <si>
    <t>I.</t>
  </si>
  <si>
    <t>в т.ч ГСМ</t>
  </si>
  <si>
    <t>1.2</t>
  </si>
  <si>
    <t>мойка</t>
  </si>
  <si>
    <t>1.3</t>
  </si>
  <si>
    <t>II.</t>
  </si>
  <si>
    <t>Ремонт основных средств</t>
  </si>
  <si>
    <t>Консультант</t>
  </si>
  <si>
    <t>Обслуживание  программы 1С</t>
  </si>
  <si>
    <t>Аудиторские услуги</t>
  </si>
  <si>
    <t>Обслуживание сайта</t>
  </si>
  <si>
    <t>Нотариальные услуги</t>
  </si>
  <si>
    <t>Почтовые и телеграфные расходы</t>
  </si>
  <si>
    <t>Услуги банков</t>
  </si>
  <si>
    <t xml:space="preserve">Услуги связи </t>
  </si>
  <si>
    <t>Прочие и непредвиденные расходы</t>
  </si>
  <si>
    <t>Страхование автотранспорта</t>
  </si>
  <si>
    <t>Участие в семинарах, научных конференциях, выставках</t>
  </si>
  <si>
    <t>Организация и проведение круглых столов 
и конференций, общих собраний, правлений</t>
  </si>
  <si>
    <t xml:space="preserve">транспортный налог </t>
  </si>
  <si>
    <t>Приобретение Автомобиля</t>
  </si>
  <si>
    <t>факт</t>
  </si>
  <si>
    <t>С учетом изменений</t>
  </si>
  <si>
    <t>Оплата льготного проезда</t>
  </si>
  <si>
    <t>ТЭО и приобретение запчастей</t>
  </si>
  <si>
    <t xml:space="preserve">План </t>
  </si>
  <si>
    <t>по Декабрь</t>
  </si>
  <si>
    <t>Программы</t>
  </si>
  <si>
    <t>Расходы из Резерва Правления</t>
  </si>
  <si>
    <t>экономия</t>
  </si>
  <si>
    <t>перерасход</t>
  </si>
  <si>
    <r>
      <t>Приобретение  расходных материалов (</t>
    </r>
    <r>
      <rPr>
        <b/>
        <i/>
        <sz val="14"/>
        <rFont val="Arial"/>
        <family val="2"/>
      </rPr>
      <t>орг.техника</t>
    </r>
    <r>
      <rPr>
        <sz val="14"/>
        <rFont val="Arial"/>
        <family val="2"/>
      </rPr>
      <t>)</t>
    </r>
  </si>
  <si>
    <t>ДМС в сентябре 286000+44000 в нояб = 330000</t>
  </si>
  <si>
    <t>653835 тренинг+5200000 ремонт помещ</t>
  </si>
  <si>
    <t>184000+15500+2732726</t>
  </si>
  <si>
    <t>96000 сетев эл(-провели в смете 2009)</t>
  </si>
  <si>
    <t>Приобретение ОС</t>
  </si>
  <si>
    <t>В Т.Ч. АРЕНДА ГАРАЖА 108565</t>
  </si>
  <si>
    <t>остаток по 51 сч 26239818</t>
  </si>
  <si>
    <t>Факт</t>
  </si>
  <si>
    <t>12 чел</t>
  </si>
  <si>
    <t>4030000 не зап-ли чл. взнос за2009</t>
  </si>
  <si>
    <t>Оплата вступительных,членских и регистрационных взносов</t>
  </si>
  <si>
    <t>минус-перерасход плюс-экономия</t>
  </si>
  <si>
    <t>Резерв Правления на 01.01.2010</t>
  </si>
  <si>
    <t>Расходы связанные с содержанием служебного а/транспорта( гсм, мойка, то, приобретение запчастей)</t>
  </si>
  <si>
    <t>Приобретение  расходных материалов (орг.техника)</t>
  </si>
  <si>
    <t>Оплата вступительных, членских и регистрационных взносов</t>
  </si>
  <si>
    <t>Организация и проведение круглых столов, 
конференций, общих собраний и правлений</t>
  </si>
  <si>
    <t>Всего расходов</t>
  </si>
  <si>
    <t>Расходы из резерва по решению Правления</t>
  </si>
  <si>
    <t>Итого расходов</t>
  </si>
  <si>
    <t>Резерв Правления на 01.01.2011</t>
  </si>
  <si>
    <t xml:space="preserve">Аренда офиса </t>
  </si>
  <si>
    <t>СРО НП "ЮграСтрой"  за 2010 год</t>
  </si>
  <si>
    <r>
      <t xml:space="preserve">                               Финансовый план (смета)                </t>
    </r>
    <r>
      <rPr>
        <b/>
        <sz val="12"/>
        <rFont val="Arial"/>
        <family val="2"/>
      </rPr>
      <t>Приложение № 3 к Протоколу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</si>
</sst>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#,##0.00&quot;р.&quot;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8" fillId="34" borderId="10" xfId="0" applyNumberFormat="1" applyFont="1" applyFill="1" applyBorder="1" applyAlignment="1">
      <alignment horizontal="center" vertical="center"/>
    </xf>
    <xf numFmtId="180" fontId="8" fillId="34" borderId="15" xfId="0" applyNumberFormat="1" applyFont="1" applyFill="1" applyBorder="1" applyAlignment="1">
      <alignment horizontal="center" vertical="center"/>
    </xf>
    <xf numFmtId="180" fontId="8" fillId="34" borderId="16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15" xfId="0" applyNumberFormat="1" applyFont="1" applyFill="1" applyBorder="1" applyAlignment="1">
      <alignment horizontal="center" vertical="center"/>
    </xf>
    <xf numFmtId="180" fontId="8" fillId="33" borderId="16" xfId="0" applyNumberFormat="1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180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0" borderId="15" xfId="0" applyNumberFormat="1" applyFont="1" applyBorder="1" applyAlignment="1">
      <alignment horizontal="center" vertical="center" wrapText="1"/>
    </xf>
    <xf numFmtId="180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180" fontId="1" fillId="34" borderId="16" xfId="0" applyNumberFormat="1" applyFont="1" applyFill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 wrapText="1"/>
    </xf>
    <xf numFmtId="180" fontId="9" fillId="0" borderId="15" xfId="0" applyNumberFormat="1" applyFont="1" applyBorder="1" applyAlignment="1">
      <alignment horizontal="center" vertical="center" wrapText="1"/>
    </xf>
    <xf numFmtId="180" fontId="9" fillId="0" borderId="16" xfId="0" applyNumberFormat="1" applyFont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/>
    </xf>
    <xf numFmtId="180" fontId="8" fillId="0" borderId="10" xfId="62" applyNumberFormat="1" applyFont="1" applyBorder="1" applyAlignment="1">
      <alignment horizontal="center" vertical="center" wrapText="1"/>
    </xf>
    <xf numFmtId="180" fontId="8" fillId="0" borderId="16" xfId="62" applyNumberFormat="1" applyFont="1" applyBorder="1" applyAlignment="1">
      <alignment horizontal="center" vertical="center" wrapText="1"/>
    </xf>
    <xf numFmtId="180" fontId="8" fillId="0" borderId="15" xfId="62" applyNumberFormat="1" applyFont="1" applyBorder="1" applyAlignment="1">
      <alignment horizontal="center" vertical="center" wrapText="1"/>
    </xf>
    <xf numFmtId="180" fontId="8" fillId="33" borderId="10" xfId="62" applyNumberFormat="1" applyFont="1" applyFill="1" applyBorder="1" applyAlignment="1">
      <alignment horizontal="center" vertical="center" wrapText="1"/>
    </xf>
    <xf numFmtId="180" fontId="8" fillId="33" borderId="19" xfId="62" applyNumberFormat="1" applyFont="1" applyFill="1" applyBorder="1" applyAlignment="1">
      <alignment horizontal="center" vertical="center" wrapText="1"/>
    </xf>
    <xf numFmtId="180" fontId="8" fillId="33" borderId="20" xfId="62" applyNumberFormat="1" applyFont="1" applyFill="1" applyBorder="1" applyAlignment="1">
      <alignment horizontal="center" vertical="center" wrapText="1"/>
    </xf>
    <xf numFmtId="180" fontId="1" fillId="34" borderId="21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 horizontal="center" vertical="center"/>
    </xf>
    <xf numFmtId="180" fontId="1" fillId="35" borderId="16" xfId="0" applyNumberFormat="1" applyFont="1" applyFill="1" applyBorder="1" applyAlignment="1">
      <alignment horizontal="center" vertical="center"/>
    </xf>
    <xf numFmtId="180" fontId="1" fillId="35" borderId="10" xfId="62" applyNumberFormat="1" applyFont="1" applyFill="1" applyBorder="1" applyAlignment="1">
      <alignment horizontal="center" vertical="center" wrapText="1"/>
    </xf>
    <xf numFmtId="180" fontId="1" fillId="35" borderId="16" xfId="62" applyNumberFormat="1" applyFont="1" applyFill="1" applyBorder="1" applyAlignment="1">
      <alignment horizontal="center" vertical="center" wrapText="1"/>
    </xf>
    <xf numFmtId="180" fontId="8" fillId="33" borderId="10" xfId="62" applyNumberFormat="1" applyFont="1" applyFill="1" applyBorder="1" applyAlignment="1">
      <alignment horizontal="left" vertical="center" wrapText="1" indent="1"/>
    </xf>
    <xf numFmtId="180" fontId="8" fillId="33" borderId="15" xfId="62" applyNumberFormat="1" applyFont="1" applyFill="1" applyBorder="1" applyAlignment="1">
      <alignment horizontal="center" vertical="center" wrapText="1"/>
    </xf>
    <xf numFmtId="180" fontId="8" fillId="33" borderId="16" xfId="62" applyNumberFormat="1" applyFont="1" applyFill="1" applyBorder="1" applyAlignment="1">
      <alignment horizontal="center" vertical="center" wrapText="1"/>
    </xf>
    <xf numFmtId="3" fontId="8" fillId="34" borderId="17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180" fontId="8" fillId="34" borderId="22" xfId="0" applyNumberFormat="1" applyFont="1" applyFill="1" applyBorder="1" applyAlignment="1">
      <alignment horizontal="center" vertical="center"/>
    </xf>
    <xf numFmtId="180" fontId="8" fillId="33" borderId="22" xfId="0" applyNumberFormat="1" applyFont="1" applyFill="1" applyBorder="1" applyAlignment="1">
      <alignment horizontal="center" vertical="center"/>
    </xf>
    <xf numFmtId="180" fontId="8" fillId="0" borderId="22" xfId="0" applyNumberFormat="1" applyFont="1" applyBorder="1" applyAlignment="1">
      <alignment horizontal="center" vertical="center" wrapText="1"/>
    </xf>
    <xf numFmtId="180" fontId="9" fillId="0" borderId="22" xfId="0" applyNumberFormat="1" applyFont="1" applyBorder="1" applyAlignment="1">
      <alignment horizontal="center" vertical="center" wrapText="1"/>
    </xf>
    <xf numFmtId="180" fontId="8" fillId="0" borderId="22" xfId="62" applyNumberFormat="1" applyFont="1" applyBorder="1" applyAlignment="1">
      <alignment horizontal="center" vertical="center" wrapText="1"/>
    </xf>
    <xf numFmtId="180" fontId="8" fillId="33" borderId="23" xfId="62" applyNumberFormat="1" applyFont="1" applyFill="1" applyBorder="1" applyAlignment="1">
      <alignment horizontal="center" vertical="center" wrapText="1"/>
    </xf>
    <xf numFmtId="3" fontId="8" fillId="36" borderId="17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/>
    </xf>
    <xf numFmtId="49" fontId="4" fillId="34" borderId="17" xfId="0" applyNumberFormat="1" applyFont="1" applyFill="1" applyBorder="1" applyAlignment="1">
      <alignment horizontal="center"/>
    </xf>
    <xf numFmtId="180" fontId="1" fillId="34" borderId="17" xfId="0" applyNumberFormat="1" applyFont="1" applyFill="1" applyBorder="1" applyAlignment="1">
      <alignment horizontal="center" vertical="center"/>
    </xf>
    <xf numFmtId="180" fontId="1" fillId="38" borderId="15" xfId="62" applyNumberFormat="1" applyFont="1" applyFill="1" applyBorder="1" applyAlignment="1">
      <alignment horizontal="center" vertical="center" wrapText="1"/>
    </xf>
    <xf numFmtId="180" fontId="8" fillId="38" borderId="10" xfId="62" applyNumberFormat="1" applyFont="1" applyFill="1" applyBorder="1" applyAlignment="1">
      <alignment horizontal="center" vertical="center" wrapText="1"/>
    </xf>
    <xf numFmtId="180" fontId="8" fillId="38" borderId="17" xfId="0" applyNumberFormat="1" applyFont="1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180" fontId="1" fillId="38" borderId="0" xfId="0" applyNumberFormat="1" applyFont="1" applyFill="1" applyBorder="1" applyAlignment="1">
      <alignment horizontal="center" vertical="center"/>
    </xf>
    <xf numFmtId="3" fontId="1" fillId="38" borderId="0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9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1" fillId="37" borderId="17" xfId="0" applyNumberFormat="1" applyFont="1" applyFill="1" applyBorder="1" applyAlignment="1">
      <alignment/>
    </xf>
    <xf numFmtId="180" fontId="1" fillId="0" borderId="16" xfId="0" applyNumberFormat="1" applyFont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 vertical="center" wrapText="1"/>
    </xf>
    <xf numFmtId="3" fontId="1" fillId="34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8" fillId="37" borderId="18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27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39" borderId="18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8" fillId="39" borderId="17" xfId="0" applyFont="1" applyFill="1" applyBorder="1" applyAlignment="1">
      <alignment/>
    </xf>
    <xf numFmtId="3" fontId="1" fillId="39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 horizontal="center" vertical="center"/>
    </xf>
    <xf numFmtId="181" fontId="4" fillId="34" borderId="18" xfId="0" applyNumberFormat="1" applyFont="1" applyFill="1" applyBorder="1" applyAlignment="1">
      <alignment horizontal="center" wrapText="1"/>
    </xf>
    <xf numFmtId="181" fontId="4" fillId="33" borderId="18" xfId="0" applyNumberFormat="1" applyFont="1" applyFill="1" applyBorder="1" applyAlignment="1">
      <alignment horizontal="center" wrapText="1"/>
    </xf>
    <xf numFmtId="181" fontId="5" fillId="0" borderId="18" xfId="0" applyNumberFormat="1" applyFont="1" applyBorder="1" applyAlignment="1">
      <alignment horizontal="left" wrapText="1"/>
    </xf>
    <xf numFmtId="181" fontId="4" fillId="35" borderId="18" xfId="0" applyNumberFormat="1" applyFont="1" applyFill="1" applyBorder="1" applyAlignment="1">
      <alignment horizontal="center"/>
    </xf>
    <xf numFmtId="181" fontId="5" fillId="33" borderId="18" xfId="0" applyNumberFormat="1" applyFont="1" applyFill="1" applyBorder="1" applyAlignment="1">
      <alignment horizontal="left" wrapText="1"/>
    </xf>
    <xf numFmtId="181" fontId="5" fillId="33" borderId="18" xfId="0" applyNumberFormat="1" applyFont="1" applyFill="1" applyBorder="1" applyAlignment="1">
      <alignment horizontal="left"/>
    </xf>
    <xf numFmtId="181" fontId="5" fillId="0" borderId="18" xfId="0" applyNumberFormat="1" applyFont="1" applyBorder="1" applyAlignment="1">
      <alignment horizontal="left"/>
    </xf>
    <xf numFmtId="181" fontId="4" fillId="34" borderId="18" xfId="0" applyNumberFormat="1" applyFont="1" applyFill="1" applyBorder="1" applyAlignment="1">
      <alignment horizontal="center"/>
    </xf>
    <xf numFmtId="181" fontId="7" fillId="0" borderId="18" xfId="0" applyNumberFormat="1" applyFont="1" applyBorder="1" applyAlignment="1">
      <alignment horizontal="left" wrapText="1"/>
    </xf>
    <xf numFmtId="181" fontId="4" fillId="38" borderId="17" xfId="0" applyNumberFormat="1" applyFont="1" applyFill="1" applyBorder="1" applyAlignment="1">
      <alignment horizontal="center" wrapText="1"/>
    </xf>
    <xf numFmtId="181" fontId="4" fillId="35" borderId="18" xfId="0" applyNumberFormat="1" applyFont="1" applyFill="1" applyBorder="1" applyAlignment="1">
      <alignment horizontal="left" wrapText="1"/>
    </xf>
    <xf numFmtId="181" fontId="5" fillId="33" borderId="28" xfId="0" applyNumberFormat="1" applyFont="1" applyFill="1" applyBorder="1" applyAlignment="1">
      <alignment horizontal="left" wrapText="1"/>
    </xf>
    <xf numFmtId="181" fontId="4" fillId="34" borderId="17" xfId="0" applyNumberFormat="1" applyFont="1" applyFill="1" applyBorder="1" applyAlignment="1">
      <alignment horizontal="center" wrapText="1"/>
    </xf>
    <xf numFmtId="180" fontId="8" fillId="38" borderId="16" xfId="62" applyNumberFormat="1" applyFont="1" applyFill="1" applyBorder="1" applyAlignment="1">
      <alignment horizontal="center" vertical="center" wrapText="1"/>
    </xf>
    <xf numFmtId="180" fontId="9" fillId="40" borderId="16" xfId="0" applyNumberFormat="1" applyFont="1" applyFill="1" applyBorder="1" applyAlignment="1">
      <alignment horizontal="center" vertical="center" wrapText="1"/>
    </xf>
    <xf numFmtId="180" fontId="8" fillId="41" borderId="19" xfId="62" applyNumberFormat="1" applyFont="1" applyFill="1" applyBorder="1" applyAlignment="1">
      <alignment horizontal="center" vertical="center" wrapText="1"/>
    </xf>
    <xf numFmtId="180" fontId="8" fillId="38" borderId="19" xfId="62" applyNumberFormat="1" applyFont="1" applyFill="1" applyBorder="1" applyAlignment="1">
      <alignment horizontal="center" vertical="center" wrapText="1"/>
    </xf>
    <xf numFmtId="180" fontId="9" fillId="39" borderId="10" xfId="0" applyNumberFormat="1" applyFont="1" applyFill="1" applyBorder="1" applyAlignment="1">
      <alignment horizontal="center" vertical="center" wrapText="1"/>
    </xf>
    <xf numFmtId="3" fontId="8" fillId="2" borderId="17" xfId="0" applyNumberFormat="1" applyFont="1" applyFill="1" applyBorder="1" applyAlignment="1">
      <alignment/>
    </xf>
    <xf numFmtId="180" fontId="8" fillId="2" borderId="17" xfId="0" applyNumberFormat="1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/>
    </xf>
    <xf numFmtId="180" fontId="8" fillId="2" borderId="10" xfId="62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5" fillId="33" borderId="19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9" borderId="0" xfId="0" applyFill="1" applyAlignment="1">
      <alignment/>
    </xf>
    <xf numFmtId="180" fontId="8" fillId="0" borderId="17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/>
    </xf>
    <xf numFmtId="180" fontId="8" fillId="0" borderId="16" xfId="62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181" fontId="5" fillId="0" borderId="18" xfId="0" applyNumberFormat="1" applyFont="1" applyFill="1" applyBorder="1" applyAlignment="1">
      <alignment horizontal="center" wrapText="1"/>
    </xf>
    <xf numFmtId="180" fontId="8" fillId="0" borderId="15" xfId="0" applyNumberFormat="1" applyFont="1" applyFill="1" applyBorder="1" applyAlignment="1">
      <alignment horizontal="center" vertical="center"/>
    </xf>
    <xf numFmtId="180" fontId="8" fillId="0" borderId="22" xfId="0" applyNumberFormat="1" applyFont="1" applyFill="1" applyBorder="1" applyAlignment="1">
      <alignment horizontal="center" vertical="center"/>
    </xf>
    <xf numFmtId="180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181" fontId="5" fillId="0" borderId="18" xfId="0" applyNumberFormat="1" applyFont="1" applyFill="1" applyBorder="1" applyAlignment="1">
      <alignment horizontal="left" wrapText="1"/>
    </xf>
    <xf numFmtId="180" fontId="8" fillId="0" borderId="15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8" fillId="0" borderId="22" xfId="0" applyNumberFormat="1" applyFont="1" applyFill="1" applyBorder="1" applyAlignment="1">
      <alignment horizontal="center" vertical="center" wrapText="1"/>
    </xf>
    <xf numFmtId="180" fontId="8" fillId="0" borderId="16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181" fontId="5" fillId="0" borderId="18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 vertical="center" wrapText="1"/>
    </xf>
    <xf numFmtId="180" fontId="9" fillId="0" borderId="16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/>
    </xf>
    <xf numFmtId="180" fontId="8" fillId="0" borderId="10" xfId="62" applyNumberFormat="1" applyFont="1" applyFill="1" applyBorder="1" applyAlignment="1">
      <alignment horizontal="center" vertical="center" wrapText="1"/>
    </xf>
    <xf numFmtId="180" fontId="8" fillId="0" borderId="15" xfId="62" applyNumberFormat="1" applyFont="1" applyFill="1" applyBorder="1" applyAlignment="1">
      <alignment horizontal="center" vertical="center" wrapText="1"/>
    </xf>
    <xf numFmtId="180" fontId="8" fillId="0" borderId="22" xfId="62" applyNumberFormat="1" applyFont="1" applyFill="1" applyBorder="1" applyAlignment="1">
      <alignment horizontal="center" vertical="center" wrapText="1"/>
    </xf>
    <xf numFmtId="181" fontId="5" fillId="0" borderId="18" xfId="0" applyNumberFormat="1" applyFont="1" applyFill="1" applyBorder="1" applyAlignment="1">
      <alignment horizontal="left"/>
    </xf>
    <xf numFmtId="181" fontId="5" fillId="0" borderId="28" xfId="0" applyNumberFormat="1" applyFont="1" applyFill="1" applyBorder="1" applyAlignment="1">
      <alignment horizontal="left" wrapText="1"/>
    </xf>
    <xf numFmtId="180" fontId="8" fillId="0" borderId="19" xfId="62" applyNumberFormat="1" applyFont="1" applyFill="1" applyBorder="1" applyAlignment="1">
      <alignment horizontal="center" vertical="center" wrapText="1"/>
    </xf>
    <xf numFmtId="180" fontId="8" fillId="0" borderId="10" xfId="62" applyNumberFormat="1" applyFont="1" applyFill="1" applyBorder="1" applyAlignment="1">
      <alignment horizontal="left" vertical="center" wrapText="1" indent="1"/>
    </xf>
    <xf numFmtId="0" fontId="5" fillId="0" borderId="19" xfId="0" applyNumberFormat="1" applyFont="1" applyFill="1" applyBorder="1" applyAlignment="1">
      <alignment horizontal="center"/>
    </xf>
    <xf numFmtId="180" fontId="8" fillId="0" borderId="23" xfId="62" applyNumberFormat="1" applyFont="1" applyFill="1" applyBorder="1" applyAlignment="1">
      <alignment horizontal="center" vertical="center" wrapText="1"/>
    </xf>
    <xf numFmtId="180" fontId="8" fillId="0" borderId="20" xfId="62" applyNumberFormat="1" applyFont="1" applyFill="1" applyBorder="1" applyAlignment="1">
      <alignment horizontal="center" vertical="center" wrapText="1"/>
    </xf>
    <xf numFmtId="181" fontId="5" fillId="0" borderId="17" xfId="0" applyNumberFormat="1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center"/>
    </xf>
    <xf numFmtId="180" fontId="8" fillId="0" borderId="29" xfId="0" applyNumberFormat="1" applyFont="1" applyFill="1" applyBorder="1" applyAlignment="1">
      <alignment horizontal="center" vertical="center"/>
    </xf>
    <xf numFmtId="180" fontId="8" fillId="0" borderId="30" xfId="0" applyNumberFormat="1" applyFont="1" applyFill="1" applyBorder="1" applyAlignment="1">
      <alignment horizontal="center" vertical="center"/>
    </xf>
    <xf numFmtId="180" fontId="8" fillId="0" borderId="19" xfId="0" applyNumberFormat="1" applyFont="1" applyFill="1" applyBorder="1" applyAlignment="1">
      <alignment vertical="center"/>
    </xf>
    <xf numFmtId="180" fontId="8" fillId="0" borderId="31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/>
    </xf>
    <xf numFmtId="180" fontId="8" fillId="0" borderId="17" xfId="0" applyNumberFormat="1" applyFont="1" applyFill="1" applyBorder="1" applyAlignment="1">
      <alignment vertical="center"/>
    </xf>
    <xf numFmtId="0" fontId="0" fillId="0" borderId="21" xfId="0" applyFill="1" applyBorder="1" applyAlignment="1">
      <alignment/>
    </xf>
    <xf numFmtId="181" fontId="5" fillId="0" borderId="25" xfId="0" applyNumberFormat="1" applyFont="1" applyFill="1" applyBorder="1" applyAlignment="1">
      <alignment horizontal="left" wrapText="1"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/>
    </xf>
    <xf numFmtId="0" fontId="0" fillId="41" borderId="0" xfId="0" applyFill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_к утверждению смета РАСХОДОВ 2006" xfId="62"/>
    <cellStyle name="Хороший" xfId="63"/>
  </cellStyles>
  <dxfs count="2">
    <dxf/>
    <dxf>
      <font>
        <b val="0"/>
        <i val="0"/>
      </font>
      <border>
        <left style="thin"/>
        <right style="thin"/>
        <top style="thin"/>
        <bottom style="thin"/>
      </border>
    </dxf>
  </dxfs>
  <tableStyles count="1" defaultTableStyle="TableStyleMedium9" defaultPivotStyle="PivotStyleLight16">
    <tableStyle name="Стиль таблицы 1" pivot="0" count="2">
      <tableStyleElement type="wholeTabl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selection activeCell="E46" sqref="E46"/>
    </sheetView>
  </sheetViews>
  <sheetFormatPr defaultColWidth="9.140625" defaultRowHeight="12.75"/>
  <cols>
    <col min="2" max="2" width="53.8515625" style="0" customWidth="1"/>
    <col min="3" max="9" width="18.7109375" style="0" customWidth="1"/>
    <col min="10" max="10" width="23.28125" style="0" customWidth="1"/>
    <col min="11" max="13" width="18.7109375" style="0" customWidth="1"/>
    <col min="14" max="14" width="24.28125" style="0" customWidth="1"/>
    <col min="15" max="15" width="18.7109375" style="0" customWidth="1"/>
    <col min="16" max="16" width="17.8515625" style="0" customWidth="1"/>
    <col min="17" max="17" width="14.140625" style="0" customWidth="1"/>
    <col min="18" max="18" width="14.421875" style="0" customWidth="1"/>
    <col min="19" max="19" width="15.00390625" style="0" customWidth="1"/>
  </cols>
  <sheetData>
    <row r="1" spans="1:15" ht="18">
      <c r="A1" s="186" t="s">
        <v>0</v>
      </c>
      <c r="B1" s="186"/>
      <c r="C1" s="186"/>
      <c r="D1" s="186"/>
      <c r="E1" s="186"/>
      <c r="F1" s="186"/>
      <c r="G1" s="186"/>
      <c r="H1" s="186"/>
      <c r="I1" s="1"/>
      <c r="J1" s="2"/>
      <c r="K1" s="2"/>
      <c r="L1" s="2"/>
      <c r="M1" s="2"/>
      <c r="N1" s="2"/>
      <c r="O1" s="2"/>
    </row>
    <row r="2" spans="1:15" ht="18.75">
      <c r="A2" s="187" t="s">
        <v>34</v>
      </c>
      <c r="B2" s="187"/>
      <c r="C2" s="187"/>
      <c r="D2" s="187"/>
      <c r="E2" s="187"/>
      <c r="F2" s="187"/>
      <c r="G2" s="187"/>
      <c r="H2" s="187"/>
      <c r="I2" s="3"/>
      <c r="J2" s="2"/>
      <c r="K2" s="2"/>
      <c r="L2" s="2"/>
      <c r="M2" s="2"/>
      <c r="N2" s="2"/>
      <c r="O2" s="2"/>
    </row>
    <row r="3" spans="1:15" ht="18.75" thickBot="1">
      <c r="A3" s="2"/>
      <c r="B3" s="2"/>
      <c r="C3" s="4"/>
      <c r="D3" s="4"/>
      <c r="E3" s="4"/>
      <c r="F3" s="5"/>
      <c r="G3" s="5"/>
      <c r="H3" s="6"/>
      <c r="I3" s="2"/>
      <c r="J3" s="2"/>
      <c r="K3" s="2"/>
      <c r="L3" s="2"/>
      <c r="M3" s="2"/>
      <c r="N3" s="2"/>
      <c r="O3" s="2"/>
    </row>
    <row r="4" spans="1:18" ht="40.5" customHeight="1">
      <c r="A4" s="188" t="s">
        <v>1</v>
      </c>
      <c r="B4" s="190" t="s">
        <v>2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4" t="s">
        <v>30</v>
      </c>
      <c r="N4" s="15" t="s">
        <v>31</v>
      </c>
      <c r="O4" s="78" t="s">
        <v>62</v>
      </c>
      <c r="P4" s="79" t="s">
        <v>65</v>
      </c>
      <c r="Q4" s="16" t="s">
        <v>69</v>
      </c>
      <c r="R4" s="82" t="s">
        <v>70</v>
      </c>
    </row>
    <row r="5" spans="1:18" ht="27" customHeight="1">
      <c r="A5" s="189"/>
      <c r="B5" s="191"/>
      <c r="C5" s="17" t="s">
        <v>61</v>
      </c>
      <c r="D5" s="17" t="s">
        <v>61</v>
      </c>
      <c r="E5" s="17" t="s">
        <v>61</v>
      </c>
      <c r="F5" s="17" t="s">
        <v>61</v>
      </c>
      <c r="G5" s="17" t="s">
        <v>61</v>
      </c>
      <c r="H5" s="17" t="s">
        <v>61</v>
      </c>
      <c r="I5" s="17" t="s">
        <v>61</v>
      </c>
      <c r="J5" s="17" t="s">
        <v>61</v>
      </c>
      <c r="K5" s="17" t="s">
        <v>61</v>
      </c>
      <c r="L5" s="17" t="s">
        <v>61</v>
      </c>
      <c r="M5" s="17" t="s">
        <v>61</v>
      </c>
      <c r="N5" s="75" t="s">
        <v>61</v>
      </c>
      <c r="O5" s="80" t="s">
        <v>3</v>
      </c>
      <c r="P5" s="54" t="s">
        <v>66</v>
      </c>
      <c r="Q5" s="32"/>
      <c r="R5" s="27"/>
    </row>
    <row r="6" spans="1:18" ht="25.5" customHeight="1">
      <c r="A6" s="115">
        <v>1</v>
      </c>
      <c r="B6" s="93" t="s">
        <v>39</v>
      </c>
      <c r="C6" s="18"/>
      <c r="D6" s="18"/>
      <c r="E6" s="18"/>
      <c r="F6" s="18"/>
      <c r="G6" s="18"/>
      <c r="H6" s="18"/>
      <c r="I6" s="18"/>
      <c r="J6" s="18"/>
      <c r="K6" s="18"/>
      <c r="L6" s="19"/>
      <c r="M6" s="55"/>
      <c r="N6" s="20"/>
      <c r="O6" s="18"/>
      <c r="P6" s="53"/>
      <c r="Q6" s="26"/>
      <c r="R6" s="27"/>
    </row>
    <row r="7" spans="1:19" ht="25.5" customHeight="1">
      <c r="A7" s="7" t="s">
        <v>35</v>
      </c>
      <c r="B7" s="94" t="s">
        <v>36</v>
      </c>
      <c r="C7" s="24">
        <v>10925345</v>
      </c>
      <c r="D7" s="21"/>
      <c r="E7" s="21"/>
      <c r="F7" s="21"/>
      <c r="G7" s="21"/>
      <c r="H7" s="21"/>
      <c r="I7" s="21"/>
      <c r="J7" s="21"/>
      <c r="K7" s="21"/>
      <c r="L7" s="22"/>
      <c r="M7" s="56"/>
      <c r="N7" s="23"/>
      <c r="O7" s="37">
        <v>25446155</v>
      </c>
      <c r="P7" s="73">
        <v>21035345</v>
      </c>
      <c r="Q7" s="26">
        <v>25831155</v>
      </c>
      <c r="R7" s="27"/>
      <c r="S7" s="73" t="s">
        <v>81</v>
      </c>
    </row>
    <row r="8" spans="1:18" ht="25.5" customHeight="1">
      <c r="A8" s="115">
        <v>2</v>
      </c>
      <c r="B8" s="93" t="s">
        <v>4</v>
      </c>
      <c r="C8" s="24">
        <f aca="true" t="shared" si="0" ref="C8:N8">SUM(C9+C10)</f>
        <v>5180000</v>
      </c>
      <c r="D8" s="24">
        <f t="shared" si="0"/>
        <v>11955000</v>
      </c>
      <c r="E8" s="24">
        <f t="shared" si="0"/>
        <v>9605000</v>
      </c>
      <c r="F8" s="24">
        <f t="shared" si="0"/>
        <v>3165000</v>
      </c>
      <c r="G8" s="24">
        <f t="shared" si="0"/>
        <v>2520000</v>
      </c>
      <c r="H8" s="24">
        <f t="shared" si="0"/>
        <v>2200000</v>
      </c>
      <c r="I8" s="24">
        <f t="shared" si="0"/>
        <v>2270000</v>
      </c>
      <c r="J8" s="24">
        <f t="shared" si="0"/>
        <v>5765000</v>
      </c>
      <c r="K8" s="24">
        <f t="shared" si="0"/>
        <v>1660000</v>
      </c>
      <c r="L8" s="24">
        <f t="shared" si="0"/>
        <v>1975000</v>
      </c>
      <c r="M8" s="24">
        <f t="shared" si="0"/>
        <v>1300000</v>
      </c>
      <c r="N8" s="24">
        <f t="shared" si="0"/>
        <v>5595000</v>
      </c>
      <c r="O8" s="24">
        <f>O9+O10</f>
        <v>51440000</v>
      </c>
      <c r="P8" s="72">
        <v>53190000</v>
      </c>
      <c r="Q8" s="89"/>
      <c r="R8" s="87"/>
    </row>
    <row r="9" spans="1:18" ht="25.5" customHeight="1">
      <c r="A9" s="116">
        <v>1</v>
      </c>
      <c r="B9" s="95" t="s">
        <v>38</v>
      </c>
      <c r="C9" s="21">
        <v>2130000</v>
      </c>
      <c r="D9" s="25">
        <v>9605000</v>
      </c>
      <c r="E9" s="21">
        <v>4705000</v>
      </c>
      <c r="F9" s="21">
        <v>2615000</v>
      </c>
      <c r="G9" s="21">
        <v>1920000</v>
      </c>
      <c r="H9" s="21">
        <v>1950000</v>
      </c>
      <c r="I9" s="21">
        <v>2170000</v>
      </c>
      <c r="J9" s="25">
        <v>1715000</v>
      </c>
      <c r="K9" s="21">
        <v>1510000</v>
      </c>
      <c r="L9" s="30">
        <v>1775000</v>
      </c>
      <c r="M9" s="56">
        <v>1200000</v>
      </c>
      <c r="N9" s="23">
        <v>4045000</v>
      </c>
      <c r="O9" s="21">
        <v>39240000</v>
      </c>
      <c r="P9" s="71">
        <f>SUM(C9+D9+E9+F9+G9+H9+I9+J9+K9+L9+M9+N9)</f>
        <v>35340000</v>
      </c>
      <c r="Q9" s="32"/>
      <c r="R9" s="27"/>
    </row>
    <row r="10" spans="1:19" ht="25.5" customHeight="1">
      <c r="A10" s="117">
        <v>2</v>
      </c>
      <c r="B10" s="95" t="s">
        <v>37</v>
      </c>
      <c r="C10" s="28">
        <v>3050000</v>
      </c>
      <c r="D10" s="25">
        <v>2350000</v>
      </c>
      <c r="E10" s="29">
        <v>4900000</v>
      </c>
      <c r="F10" s="29">
        <v>550000</v>
      </c>
      <c r="G10" s="29">
        <v>600000</v>
      </c>
      <c r="H10" s="29">
        <v>250000</v>
      </c>
      <c r="I10" s="28">
        <v>100000</v>
      </c>
      <c r="J10" s="25">
        <v>4050000</v>
      </c>
      <c r="K10" s="29">
        <v>150000</v>
      </c>
      <c r="L10" s="30">
        <v>200000</v>
      </c>
      <c r="M10" s="57">
        <v>100000</v>
      </c>
      <c r="N10" s="31">
        <v>1550000</v>
      </c>
      <c r="O10" s="37">
        <v>12200000</v>
      </c>
      <c r="P10" s="71">
        <f>SUM(C10+D10+E10+F10+G10+H10+I10+J10+K10+L10+M10+N10)</f>
        <v>17850000</v>
      </c>
      <c r="Q10" s="32"/>
      <c r="R10" s="27"/>
      <c r="S10">
        <v>17100000</v>
      </c>
    </row>
    <row r="11" spans="1:18" ht="25.5" customHeight="1">
      <c r="A11" s="8"/>
      <c r="B11" s="93" t="s">
        <v>5</v>
      </c>
      <c r="C11" s="24">
        <f aca="true" t="shared" si="1" ref="C11:N11">C12+C22</f>
        <v>1110073</v>
      </c>
      <c r="D11" s="24">
        <f t="shared" si="1"/>
        <v>2582289</v>
      </c>
      <c r="E11" s="24">
        <f t="shared" si="1"/>
        <v>1423223</v>
      </c>
      <c r="F11" s="24">
        <f t="shared" si="1"/>
        <v>4719184</v>
      </c>
      <c r="G11" s="24">
        <f t="shared" si="1"/>
        <v>1281948</v>
      </c>
      <c r="H11" s="24">
        <f t="shared" si="1"/>
        <v>2380603</v>
      </c>
      <c r="I11" s="24">
        <f t="shared" si="1"/>
        <v>1492508</v>
      </c>
      <c r="J11" s="24">
        <f t="shared" si="1"/>
        <v>1960017</v>
      </c>
      <c r="K11" s="24">
        <f t="shared" si="1"/>
        <v>2623416.27</v>
      </c>
      <c r="L11" s="24">
        <f t="shared" si="1"/>
        <v>1426476.1099999999</v>
      </c>
      <c r="M11" s="24">
        <f t="shared" si="1"/>
        <v>1353727</v>
      </c>
      <c r="N11" s="33">
        <f t="shared" si="1"/>
        <v>4298040</v>
      </c>
      <c r="O11" s="24">
        <v>27854260</v>
      </c>
      <c r="P11" s="72">
        <f aca="true" t="shared" si="2" ref="P11:P29">SUM(C11+D11+E11+F11+G11+H11+I11+J11+K11+L11+M11+N11)</f>
        <v>26651504.38</v>
      </c>
      <c r="Q11" s="72">
        <v>1202756</v>
      </c>
      <c r="R11" s="87"/>
    </row>
    <row r="12" spans="1:18" ht="25.5" customHeight="1">
      <c r="A12" s="45" t="s">
        <v>40</v>
      </c>
      <c r="B12" s="96" t="s">
        <v>6</v>
      </c>
      <c r="C12" s="46">
        <f>C13+C18+C19+C21</f>
        <v>66190</v>
      </c>
      <c r="D12" s="46">
        <f>D13+D18+D19+D20+D21</f>
        <v>148966</v>
      </c>
      <c r="E12" s="46">
        <f>E13+E18+E19+E20+E21</f>
        <v>64594</v>
      </c>
      <c r="F12" s="46">
        <f>F13+F17+F18+F19</f>
        <v>2995067</v>
      </c>
      <c r="G12" s="46">
        <f aca="true" t="shared" si="3" ref="G12:M12">G13+G18+G19</f>
        <v>53615</v>
      </c>
      <c r="H12" s="46">
        <f t="shared" si="3"/>
        <v>99997</v>
      </c>
      <c r="I12" s="46">
        <f t="shared" si="3"/>
        <v>67703</v>
      </c>
      <c r="J12" s="46">
        <f t="shared" si="3"/>
        <v>87335</v>
      </c>
      <c r="K12" s="46">
        <f t="shared" si="3"/>
        <v>107485</v>
      </c>
      <c r="L12" s="46">
        <v>139898</v>
      </c>
      <c r="M12" s="46">
        <f t="shared" si="3"/>
        <v>92891</v>
      </c>
      <c r="N12" s="47">
        <f>N13+N18+N19+N21</f>
        <v>160720</v>
      </c>
      <c r="O12" s="46">
        <v>3854260</v>
      </c>
      <c r="P12" s="71">
        <f t="shared" si="2"/>
        <v>4084461</v>
      </c>
      <c r="Q12" s="61"/>
      <c r="R12" s="91">
        <v>-230201</v>
      </c>
    </row>
    <row r="13" spans="1:18" ht="34.5" customHeight="1">
      <c r="A13" s="118">
        <v>1</v>
      </c>
      <c r="B13" s="95" t="s">
        <v>32</v>
      </c>
      <c r="C13" s="34">
        <f aca="true" t="shared" si="4" ref="C13:I13">C14+C15+C16</f>
        <v>27909</v>
      </c>
      <c r="D13" s="34">
        <f t="shared" si="4"/>
        <v>37017</v>
      </c>
      <c r="E13" s="34">
        <f t="shared" si="4"/>
        <v>33582</v>
      </c>
      <c r="F13" s="34">
        <f t="shared" si="4"/>
        <v>52247</v>
      </c>
      <c r="G13" s="34">
        <f t="shared" si="4"/>
        <v>53615</v>
      </c>
      <c r="H13" s="34">
        <f>H14+H15+H16</f>
        <v>86158</v>
      </c>
      <c r="I13" s="34">
        <f t="shared" si="4"/>
        <v>51313</v>
      </c>
      <c r="J13" s="34">
        <v>75341</v>
      </c>
      <c r="K13" s="34">
        <f>K14+K15+K16</f>
        <v>106885</v>
      </c>
      <c r="L13" s="34">
        <f>L14+L15+L16</f>
        <v>114276</v>
      </c>
      <c r="M13" s="34">
        <f>M14+M15+M16</f>
        <v>70986</v>
      </c>
      <c r="N13" s="36">
        <f>N14+N15+N16</f>
        <v>101329</v>
      </c>
      <c r="O13" s="37">
        <v>795000</v>
      </c>
      <c r="P13" s="71">
        <f>SUM(C13+D13+E13+F13+G13+H13+I13+J13+K13+L13+M13+N13)</f>
        <v>810658</v>
      </c>
      <c r="Q13" s="32"/>
      <c r="R13" s="86">
        <v>-15658</v>
      </c>
    </row>
    <row r="14" spans="1:18" ht="25.5" customHeight="1">
      <c r="A14" s="10" t="s">
        <v>35</v>
      </c>
      <c r="B14" s="95" t="s">
        <v>41</v>
      </c>
      <c r="C14" s="34">
        <v>12331</v>
      </c>
      <c r="D14" s="34">
        <v>37017</v>
      </c>
      <c r="E14" s="34">
        <v>33582</v>
      </c>
      <c r="F14" s="34">
        <v>24627</v>
      </c>
      <c r="G14" s="34">
        <v>42073</v>
      </c>
      <c r="H14" s="34">
        <v>43833</v>
      </c>
      <c r="I14" s="34">
        <v>46983</v>
      </c>
      <c r="J14" s="34">
        <v>39611</v>
      </c>
      <c r="K14" s="34">
        <v>64596</v>
      </c>
      <c r="L14" s="34">
        <v>60807</v>
      </c>
      <c r="M14" s="34">
        <v>46936</v>
      </c>
      <c r="N14" s="36">
        <v>63638</v>
      </c>
      <c r="O14" s="37">
        <v>550000</v>
      </c>
      <c r="P14" s="113">
        <f t="shared" si="2"/>
        <v>516034</v>
      </c>
      <c r="Q14" s="26">
        <v>33966</v>
      </c>
      <c r="R14" s="27"/>
    </row>
    <row r="15" spans="1:18" ht="25.5" customHeight="1">
      <c r="A15" s="10" t="s">
        <v>42</v>
      </c>
      <c r="B15" s="97" t="s">
        <v>43</v>
      </c>
      <c r="C15" s="34"/>
      <c r="D15" s="34"/>
      <c r="E15" s="34"/>
      <c r="F15" s="34">
        <v>9800</v>
      </c>
      <c r="G15" s="34">
        <v>7120</v>
      </c>
      <c r="H15" s="34">
        <v>7700</v>
      </c>
      <c r="I15" s="34"/>
      <c r="J15" s="34">
        <v>12560</v>
      </c>
      <c r="K15" s="34">
        <v>9080</v>
      </c>
      <c r="L15" s="34">
        <v>8570</v>
      </c>
      <c r="M15" s="36">
        <v>11740</v>
      </c>
      <c r="N15" s="36">
        <v>17920</v>
      </c>
      <c r="O15" s="37">
        <v>85000</v>
      </c>
      <c r="P15" s="113">
        <f t="shared" si="2"/>
        <v>84490</v>
      </c>
      <c r="Q15" s="26">
        <v>510</v>
      </c>
      <c r="R15" s="27"/>
    </row>
    <row r="16" spans="1:18" ht="25.5" customHeight="1">
      <c r="A16" s="9" t="s">
        <v>44</v>
      </c>
      <c r="B16" s="98" t="s">
        <v>64</v>
      </c>
      <c r="C16" s="37">
        <v>15578</v>
      </c>
      <c r="D16" s="21"/>
      <c r="E16" s="21"/>
      <c r="F16" s="21">
        <v>17820</v>
      </c>
      <c r="G16" s="21">
        <v>4422</v>
      </c>
      <c r="H16" s="21">
        <v>34625</v>
      </c>
      <c r="I16" s="21">
        <v>4330</v>
      </c>
      <c r="J16" s="21">
        <v>23170</v>
      </c>
      <c r="K16" s="21">
        <v>33209</v>
      </c>
      <c r="L16" s="22">
        <v>44899</v>
      </c>
      <c r="M16" s="56">
        <v>12310</v>
      </c>
      <c r="N16" s="23">
        <v>19771</v>
      </c>
      <c r="O16" s="37">
        <v>160000</v>
      </c>
      <c r="P16" s="113">
        <f t="shared" si="2"/>
        <v>210134</v>
      </c>
      <c r="Q16" s="32"/>
      <c r="R16" s="86">
        <v>-50134</v>
      </c>
    </row>
    <row r="17" spans="1:19" ht="25.5" customHeight="1">
      <c r="A17" s="118">
        <v>1.4</v>
      </c>
      <c r="B17" s="98" t="s">
        <v>60</v>
      </c>
      <c r="C17" s="37"/>
      <c r="D17" s="21"/>
      <c r="E17" s="21"/>
      <c r="F17" s="21">
        <v>2932226</v>
      </c>
      <c r="G17" s="21"/>
      <c r="H17" s="23"/>
      <c r="I17" s="23"/>
      <c r="J17" s="23"/>
      <c r="K17" s="23"/>
      <c r="L17" s="56"/>
      <c r="M17" s="56"/>
      <c r="N17" s="23"/>
      <c r="O17" s="37">
        <v>2849260</v>
      </c>
      <c r="P17" s="113">
        <f t="shared" si="2"/>
        <v>2932226</v>
      </c>
      <c r="Q17" s="32"/>
      <c r="R17" s="86">
        <v>-82966</v>
      </c>
      <c r="S17" t="s">
        <v>74</v>
      </c>
    </row>
    <row r="18" spans="1:18" ht="34.5" customHeight="1">
      <c r="A18" s="119">
        <v>3</v>
      </c>
      <c r="B18" s="95" t="s">
        <v>71</v>
      </c>
      <c r="C18" s="38"/>
      <c r="D18" s="38"/>
      <c r="E18" s="38"/>
      <c r="F18" s="38">
        <v>7000</v>
      </c>
      <c r="G18" s="21"/>
      <c r="H18" s="39">
        <v>2350</v>
      </c>
      <c r="I18" s="39"/>
      <c r="J18" s="39">
        <v>11994</v>
      </c>
      <c r="K18" s="39">
        <v>600</v>
      </c>
      <c r="L18" s="39">
        <v>9150</v>
      </c>
      <c r="M18" s="39">
        <v>21905</v>
      </c>
      <c r="N18" s="39">
        <v>4391</v>
      </c>
      <c r="O18" s="37">
        <v>90000</v>
      </c>
      <c r="P18" s="113">
        <f t="shared" si="2"/>
        <v>57390</v>
      </c>
      <c r="Q18" s="26">
        <v>32610</v>
      </c>
      <c r="R18" s="27"/>
    </row>
    <row r="19" spans="1:19" ht="25.5" customHeight="1">
      <c r="A19" s="119">
        <v>4</v>
      </c>
      <c r="B19" s="95" t="s">
        <v>7</v>
      </c>
      <c r="C19" s="38">
        <v>8511</v>
      </c>
      <c r="D19" s="38">
        <v>13629</v>
      </c>
      <c r="E19" s="38">
        <v>9013</v>
      </c>
      <c r="F19" s="38">
        <v>3594</v>
      </c>
      <c r="G19" s="38"/>
      <c r="H19" s="38">
        <v>11489</v>
      </c>
      <c r="I19" s="38">
        <v>16390</v>
      </c>
      <c r="J19" s="38"/>
      <c r="K19" s="38"/>
      <c r="L19" s="40">
        <v>15260</v>
      </c>
      <c r="M19" s="59"/>
      <c r="N19" s="39"/>
      <c r="O19" s="37">
        <v>120000</v>
      </c>
      <c r="P19" s="113">
        <f t="shared" si="2"/>
        <v>77886</v>
      </c>
      <c r="Q19" s="26">
        <v>42114</v>
      </c>
      <c r="R19" s="27"/>
      <c r="S19" s="77"/>
    </row>
    <row r="20" spans="1:18" ht="25.5" customHeight="1">
      <c r="A20" s="119">
        <v>5</v>
      </c>
      <c r="B20" s="95" t="s">
        <v>76</v>
      </c>
      <c r="C20" s="38"/>
      <c r="D20" s="114">
        <v>75250</v>
      </c>
      <c r="E20" s="114">
        <v>21999</v>
      </c>
      <c r="F20" s="38"/>
      <c r="G20" s="38"/>
      <c r="H20" s="38"/>
      <c r="I20" s="38"/>
      <c r="J20" s="38"/>
      <c r="K20" s="38"/>
      <c r="L20" s="40"/>
      <c r="M20" s="59"/>
      <c r="N20" s="39"/>
      <c r="O20" s="37"/>
      <c r="P20" s="113">
        <f t="shared" si="2"/>
        <v>97249</v>
      </c>
      <c r="Q20" s="26"/>
      <c r="R20" s="27">
        <v>97249</v>
      </c>
    </row>
    <row r="21" spans="1:18" ht="25.5" customHeight="1">
      <c r="A21" s="119">
        <v>6</v>
      </c>
      <c r="B21" s="95" t="s">
        <v>67</v>
      </c>
      <c r="C21" s="38">
        <v>29770</v>
      </c>
      <c r="D21" s="38">
        <v>23070</v>
      </c>
      <c r="E21" s="38"/>
      <c r="F21" s="38"/>
      <c r="G21" s="38"/>
      <c r="H21" s="38"/>
      <c r="I21" s="38"/>
      <c r="J21" s="38"/>
      <c r="K21" s="38"/>
      <c r="L21" s="40">
        <v>1212</v>
      </c>
      <c r="M21" s="40"/>
      <c r="N21" s="39">
        <v>55000</v>
      </c>
      <c r="O21" s="37"/>
      <c r="P21" s="113">
        <f t="shared" si="2"/>
        <v>109052</v>
      </c>
      <c r="Q21" s="32"/>
      <c r="R21" s="86">
        <v>109052</v>
      </c>
    </row>
    <row r="22" spans="1:18" ht="25.5" customHeight="1">
      <c r="A22" s="45" t="s">
        <v>45</v>
      </c>
      <c r="B22" s="96" t="s">
        <v>8</v>
      </c>
      <c r="C22" s="46">
        <f>SUM(C23:C24)</f>
        <v>1043883</v>
      </c>
      <c r="D22" s="46">
        <f aca="true" t="shared" si="5" ref="D22:J22">SUM(D23:D24)</f>
        <v>2433323</v>
      </c>
      <c r="E22" s="46">
        <f t="shared" si="5"/>
        <v>1358629</v>
      </c>
      <c r="F22" s="46">
        <f t="shared" si="5"/>
        <v>1724117</v>
      </c>
      <c r="G22" s="46">
        <v>1228333</v>
      </c>
      <c r="H22" s="46">
        <f>SUM(H23:H24:H25)</f>
        <v>2280606</v>
      </c>
      <c r="I22" s="46">
        <f>SUM(I23:I24:I25)</f>
        <v>1424805</v>
      </c>
      <c r="J22" s="46">
        <f t="shared" si="5"/>
        <v>1872682</v>
      </c>
      <c r="K22" s="46">
        <f>SUM(K23:K25)</f>
        <v>2515931.27</v>
      </c>
      <c r="L22" s="46">
        <f>SUM(L23:L25)</f>
        <v>1286578.1099999999</v>
      </c>
      <c r="M22" s="46">
        <f>SUM(M23:M25)</f>
        <v>1260836</v>
      </c>
      <c r="N22" s="47">
        <f>SUM(N23:N25)</f>
        <v>4137320</v>
      </c>
      <c r="O22" s="46">
        <f>SUM(O23:O24:O25)</f>
        <v>24000000</v>
      </c>
      <c r="P22" s="74">
        <f t="shared" si="2"/>
        <v>22567043.38</v>
      </c>
      <c r="Q22" s="74">
        <v>1432957</v>
      </c>
      <c r="R22" s="83"/>
    </row>
    <row r="23" spans="1:19" ht="25.5" customHeight="1">
      <c r="A23" s="11">
        <v>1</v>
      </c>
      <c r="B23" s="99" t="s">
        <v>9</v>
      </c>
      <c r="C23" s="38">
        <v>1013634</v>
      </c>
      <c r="D23" s="38">
        <v>2403077</v>
      </c>
      <c r="E23" s="38">
        <v>1328381</v>
      </c>
      <c r="F23" s="38">
        <v>1479483</v>
      </c>
      <c r="G23" s="38">
        <v>1193487</v>
      </c>
      <c r="H23" s="38">
        <v>1940021</v>
      </c>
      <c r="I23" s="38">
        <v>1394805</v>
      </c>
      <c r="J23" s="38">
        <v>1631933</v>
      </c>
      <c r="K23" s="38">
        <v>2043472.27</v>
      </c>
      <c r="L23" s="38">
        <v>1245083.71</v>
      </c>
      <c r="M23" s="39">
        <v>1177598</v>
      </c>
      <c r="N23" s="39">
        <v>3977465</v>
      </c>
      <c r="O23" s="37">
        <v>22026670</v>
      </c>
      <c r="P23" s="111">
        <f t="shared" si="2"/>
        <v>20828439.98</v>
      </c>
      <c r="Q23" s="126">
        <v>1198230</v>
      </c>
      <c r="R23" s="27"/>
      <c r="S23" t="s">
        <v>72</v>
      </c>
    </row>
    <row r="24" spans="1:18" ht="25.5" customHeight="1">
      <c r="A24" s="119">
        <v>2</v>
      </c>
      <c r="B24" s="99" t="s">
        <v>10</v>
      </c>
      <c r="C24" s="38">
        <v>30249</v>
      </c>
      <c r="D24" s="38">
        <v>30246</v>
      </c>
      <c r="E24" s="38">
        <v>30248</v>
      </c>
      <c r="F24" s="38">
        <v>244634</v>
      </c>
      <c r="G24" s="38">
        <v>34846</v>
      </c>
      <c r="H24" s="38">
        <v>258622</v>
      </c>
      <c r="I24" s="38"/>
      <c r="J24" s="38">
        <v>240749</v>
      </c>
      <c r="K24" s="38">
        <v>360249</v>
      </c>
      <c r="L24" s="38">
        <v>11494.4</v>
      </c>
      <c r="M24" s="59">
        <v>53238</v>
      </c>
      <c r="N24" s="39">
        <v>106475</v>
      </c>
      <c r="O24" s="37">
        <v>1553330</v>
      </c>
      <c r="P24" s="111">
        <f t="shared" si="2"/>
        <v>1401050.4</v>
      </c>
      <c r="Q24" s="26">
        <v>152280</v>
      </c>
      <c r="R24" s="27"/>
    </row>
    <row r="25" spans="1:19" ht="25.5" customHeight="1">
      <c r="A25" s="119">
        <v>3</v>
      </c>
      <c r="B25" s="99" t="s">
        <v>63</v>
      </c>
      <c r="C25" s="38"/>
      <c r="D25" s="38"/>
      <c r="E25" s="38"/>
      <c r="F25" s="38"/>
      <c r="G25" s="38"/>
      <c r="H25" s="38">
        <v>81963</v>
      </c>
      <c r="I25" s="38">
        <v>30000</v>
      </c>
      <c r="J25" s="38"/>
      <c r="K25" s="38">
        <v>112210</v>
      </c>
      <c r="L25" s="40">
        <v>30000</v>
      </c>
      <c r="M25" s="40">
        <v>30000</v>
      </c>
      <c r="N25" s="39">
        <v>53380</v>
      </c>
      <c r="O25" s="37">
        <v>420000</v>
      </c>
      <c r="P25" s="111">
        <f t="shared" si="2"/>
        <v>337553</v>
      </c>
      <c r="Q25" s="26">
        <v>82447</v>
      </c>
      <c r="R25" s="27"/>
      <c r="S25" t="s">
        <v>80</v>
      </c>
    </row>
    <row r="26" spans="1:18" ht="25.5" customHeight="1">
      <c r="A26" s="12"/>
      <c r="B26" s="100" t="s">
        <v>11</v>
      </c>
      <c r="C26" s="24">
        <f aca="true" t="shared" si="6" ref="C26:N26">C27+C46</f>
        <v>597094</v>
      </c>
      <c r="D26" s="24">
        <f t="shared" si="6"/>
        <v>1921074</v>
      </c>
      <c r="E26" s="24">
        <f t="shared" si="6"/>
        <v>1443438.55</v>
      </c>
      <c r="F26" s="24">
        <f t="shared" si="6"/>
        <v>3077197</v>
      </c>
      <c r="G26" s="24">
        <f t="shared" si="6"/>
        <v>646483</v>
      </c>
      <c r="H26" s="24">
        <f t="shared" si="6"/>
        <v>1005898</v>
      </c>
      <c r="I26" s="24">
        <f t="shared" si="6"/>
        <v>749206</v>
      </c>
      <c r="J26" s="24">
        <f t="shared" si="6"/>
        <v>1650365</v>
      </c>
      <c r="K26" s="24">
        <f t="shared" si="6"/>
        <v>1460959</v>
      </c>
      <c r="L26" s="24">
        <f t="shared" si="6"/>
        <v>1202200</v>
      </c>
      <c r="M26" s="24">
        <f t="shared" si="6"/>
        <v>752095</v>
      </c>
      <c r="N26" s="33">
        <f t="shared" si="6"/>
        <v>6744267.88</v>
      </c>
      <c r="O26" s="24">
        <v>15830235</v>
      </c>
      <c r="P26" s="72">
        <f t="shared" si="2"/>
        <v>21250277.43</v>
      </c>
      <c r="Q26" s="89"/>
      <c r="R26" s="90">
        <v>-5420042</v>
      </c>
    </row>
    <row r="27" spans="1:18" ht="25.5" customHeight="1">
      <c r="A27" s="45" t="s">
        <v>12</v>
      </c>
      <c r="B27" s="96" t="s">
        <v>13</v>
      </c>
      <c r="C27" s="46">
        <f aca="true" t="shared" si="7" ref="C27:J27">C28+C29+C30+C31+C32+C33+C34+C35+C36+C37+C38+C39+C40+C41+C42+C43+C44</f>
        <v>452641</v>
      </c>
      <c r="D27" s="46">
        <f t="shared" si="7"/>
        <v>1704548</v>
      </c>
      <c r="E27" s="46">
        <f t="shared" si="7"/>
        <v>1297183.55</v>
      </c>
      <c r="F27" s="46">
        <f t="shared" si="7"/>
        <v>2901592</v>
      </c>
      <c r="G27" s="46">
        <f t="shared" si="7"/>
        <v>526910</v>
      </c>
      <c r="H27" s="46">
        <f t="shared" si="7"/>
        <v>767679</v>
      </c>
      <c r="I27" s="46">
        <f t="shared" si="7"/>
        <v>627849</v>
      </c>
      <c r="J27" s="46">
        <f t="shared" si="7"/>
        <v>1444161</v>
      </c>
      <c r="K27" s="46">
        <f>K28+K29+K30+K31+K32+K33+K34+K35+K36+K37+K38+K39+K40+K41+K42+K43+K44+K45</f>
        <v>1264459</v>
      </c>
      <c r="L27" s="46">
        <f>L28+L29+L30+L31+L32+L33+L34+L35+L36+L37+L38+L39+L40+L41+L42+L43+L44+L45</f>
        <v>1087141</v>
      </c>
      <c r="M27" s="46">
        <f>M28+M29+M30+M31+M32+M33+M34+M35+M36+M37+M38+M39+M40+M41+M42+M43+M44+M45</f>
        <v>668204</v>
      </c>
      <c r="N27" s="47">
        <f>N28+N29+N30+N31+N32+N33+N34+N35+N36+N37+N38+N39+N40+N41+N42+N43+N44+N45</f>
        <v>6590506.58</v>
      </c>
      <c r="O27" s="46">
        <v>12747241</v>
      </c>
      <c r="P27" s="71">
        <f t="shared" si="2"/>
        <v>19332874.130000003</v>
      </c>
      <c r="Q27" s="88"/>
      <c r="R27" s="91">
        <v>6585633</v>
      </c>
    </row>
    <row r="28" spans="1:18" ht="25.5" customHeight="1">
      <c r="A28" s="11">
        <v>1</v>
      </c>
      <c r="B28" s="99" t="s">
        <v>14</v>
      </c>
      <c r="C28" s="38">
        <v>240526</v>
      </c>
      <c r="D28" s="38">
        <v>240526</v>
      </c>
      <c r="E28" s="39">
        <v>295335</v>
      </c>
      <c r="F28" s="39">
        <v>295335</v>
      </c>
      <c r="G28" s="39">
        <v>295335</v>
      </c>
      <c r="H28" s="39">
        <v>295335</v>
      </c>
      <c r="I28" s="39">
        <v>295335</v>
      </c>
      <c r="J28" s="39">
        <v>295335</v>
      </c>
      <c r="K28" s="39">
        <v>295335</v>
      </c>
      <c r="L28" s="39">
        <v>295335</v>
      </c>
      <c r="M28" s="39">
        <v>295335</v>
      </c>
      <c r="N28" s="39">
        <v>295335</v>
      </c>
      <c r="O28" s="37">
        <v>3434412</v>
      </c>
      <c r="P28" s="111">
        <f t="shared" si="2"/>
        <v>3434402</v>
      </c>
      <c r="Q28" s="32">
        <v>10</v>
      </c>
      <c r="R28" s="27"/>
    </row>
    <row r="29" spans="1:18" ht="25.5" customHeight="1">
      <c r="A29" s="119">
        <v>2</v>
      </c>
      <c r="B29" s="95" t="s">
        <v>15</v>
      </c>
      <c r="C29" s="38">
        <v>42388</v>
      </c>
      <c r="D29" s="38">
        <v>155293</v>
      </c>
      <c r="E29" s="38">
        <v>307204</v>
      </c>
      <c r="F29" s="38">
        <v>98870</v>
      </c>
      <c r="G29" s="38">
        <v>81470</v>
      </c>
      <c r="H29" s="38">
        <v>241277</v>
      </c>
      <c r="I29" s="38">
        <v>121884</v>
      </c>
      <c r="J29" s="38">
        <v>153347</v>
      </c>
      <c r="K29" s="38">
        <v>82050</v>
      </c>
      <c r="L29" s="38">
        <v>135130</v>
      </c>
      <c r="M29" s="38">
        <v>82350</v>
      </c>
      <c r="N29" s="39">
        <v>173890</v>
      </c>
      <c r="O29" s="37">
        <v>1630000</v>
      </c>
      <c r="P29" s="111">
        <f t="shared" si="2"/>
        <v>1675153</v>
      </c>
      <c r="Q29" s="32"/>
      <c r="R29" s="86">
        <v>-45153</v>
      </c>
    </row>
    <row r="30" spans="1:18" ht="25.5" customHeight="1">
      <c r="A30" s="119">
        <v>3</v>
      </c>
      <c r="B30" s="95" t="s">
        <v>46</v>
      </c>
      <c r="C30" s="38"/>
      <c r="D30" s="38"/>
      <c r="E30" s="38"/>
      <c r="F30" s="38"/>
      <c r="G30" s="38"/>
      <c r="H30" s="38"/>
      <c r="I30" s="38"/>
      <c r="J30" s="38"/>
      <c r="K30" s="38"/>
      <c r="L30" s="40"/>
      <c r="M30" s="59"/>
      <c r="N30" s="106"/>
      <c r="O30" s="37">
        <v>20000</v>
      </c>
      <c r="P30" s="26"/>
      <c r="Q30" s="26">
        <v>20000</v>
      </c>
      <c r="R30" s="27"/>
    </row>
    <row r="31" spans="1:18" ht="25.5" customHeight="1">
      <c r="A31" s="120">
        <v>5</v>
      </c>
      <c r="B31" s="101" t="s">
        <v>47</v>
      </c>
      <c r="C31" s="34">
        <v>11399</v>
      </c>
      <c r="D31" s="34">
        <v>11399</v>
      </c>
      <c r="E31" s="34">
        <v>11399</v>
      </c>
      <c r="F31" s="34">
        <v>11794</v>
      </c>
      <c r="G31" s="34">
        <v>11794</v>
      </c>
      <c r="H31" s="34">
        <v>11794</v>
      </c>
      <c r="I31" s="34">
        <v>12029</v>
      </c>
      <c r="J31" s="34">
        <v>12029</v>
      </c>
      <c r="K31" s="34">
        <v>12029</v>
      </c>
      <c r="L31" s="35">
        <v>12278</v>
      </c>
      <c r="M31" s="35">
        <v>12278</v>
      </c>
      <c r="N31" s="35">
        <v>12278</v>
      </c>
      <c r="O31" s="37">
        <v>144618</v>
      </c>
      <c r="P31" s="111">
        <f aca="true" t="shared" si="8" ref="P31:P48">SUM(C31+D31+E31+F31+G31+H31+I31+J31+K31+L31+M31+N31)</f>
        <v>142500</v>
      </c>
      <c r="Q31" s="26">
        <v>2118</v>
      </c>
      <c r="R31" s="27"/>
    </row>
    <row r="32" spans="1:18" ht="25.5" customHeight="1">
      <c r="A32" s="120">
        <v>6</v>
      </c>
      <c r="B32" s="101" t="s">
        <v>48</v>
      </c>
      <c r="C32" s="34"/>
      <c r="D32" s="34"/>
      <c r="E32" s="34"/>
      <c r="F32" s="34"/>
      <c r="G32" s="34"/>
      <c r="H32" s="34"/>
      <c r="I32" s="34"/>
      <c r="J32" s="34">
        <v>4200</v>
      </c>
      <c r="K32" s="34"/>
      <c r="L32" s="35"/>
      <c r="M32" s="58"/>
      <c r="N32" s="36"/>
      <c r="O32" s="37">
        <v>18200</v>
      </c>
      <c r="P32" s="111">
        <f t="shared" si="8"/>
        <v>4200</v>
      </c>
      <c r="Q32" s="26">
        <v>14000</v>
      </c>
      <c r="R32" s="27"/>
    </row>
    <row r="33" spans="1:18" ht="25.5" customHeight="1">
      <c r="A33" s="120">
        <v>7</v>
      </c>
      <c r="B33" s="101" t="s">
        <v>49</v>
      </c>
      <c r="C33" s="34">
        <v>54000</v>
      </c>
      <c r="D33" s="34">
        <v>158592</v>
      </c>
      <c r="E33" s="34"/>
      <c r="F33" s="34"/>
      <c r="G33" s="34"/>
      <c r="H33" s="34"/>
      <c r="I33" s="34"/>
      <c r="J33" s="34"/>
      <c r="K33" s="34"/>
      <c r="L33" s="35"/>
      <c r="M33" s="58"/>
      <c r="N33" s="36"/>
      <c r="O33" s="37">
        <v>212592</v>
      </c>
      <c r="P33" s="111">
        <f t="shared" si="8"/>
        <v>212592</v>
      </c>
      <c r="Q33" s="32"/>
      <c r="R33" s="27"/>
    </row>
    <row r="34" spans="1:18" ht="25.5" customHeight="1">
      <c r="A34" s="120">
        <v>8</v>
      </c>
      <c r="B34" s="97" t="s">
        <v>50</v>
      </c>
      <c r="C34" s="38">
        <v>5000</v>
      </c>
      <c r="D34" s="38">
        <v>5000</v>
      </c>
      <c r="E34" s="38">
        <v>5000</v>
      </c>
      <c r="F34" s="38">
        <v>5000</v>
      </c>
      <c r="G34" s="38">
        <v>5000</v>
      </c>
      <c r="H34" s="38">
        <v>5000</v>
      </c>
      <c r="I34" s="38">
        <v>5000</v>
      </c>
      <c r="J34" s="41">
        <v>5000</v>
      </c>
      <c r="K34" s="38">
        <v>5000</v>
      </c>
      <c r="L34" s="40">
        <v>5000</v>
      </c>
      <c r="M34" s="59">
        <v>5000</v>
      </c>
      <c r="N34" s="39">
        <v>5000</v>
      </c>
      <c r="O34" s="37">
        <v>60000</v>
      </c>
      <c r="P34" s="111">
        <f t="shared" si="8"/>
        <v>60000</v>
      </c>
      <c r="Q34" s="32"/>
      <c r="R34" s="27"/>
    </row>
    <row r="35" spans="1:18" ht="25.5" customHeight="1">
      <c r="A35" s="120">
        <v>9</v>
      </c>
      <c r="B35" s="101" t="s">
        <v>51</v>
      </c>
      <c r="C35" s="34"/>
      <c r="D35" s="34">
        <v>1550</v>
      </c>
      <c r="E35" s="34"/>
      <c r="F35" s="34">
        <v>200</v>
      </c>
      <c r="G35" s="34"/>
      <c r="H35" s="34"/>
      <c r="I35" s="34"/>
      <c r="J35" s="35"/>
      <c r="K35" s="35"/>
      <c r="L35" s="35">
        <v>700</v>
      </c>
      <c r="M35" s="35"/>
      <c r="N35" s="58"/>
      <c r="O35" s="37">
        <v>12000</v>
      </c>
      <c r="P35" s="111">
        <f t="shared" si="8"/>
        <v>2450</v>
      </c>
      <c r="Q35" s="26">
        <v>9550</v>
      </c>
      <c r="R35" s="27"/>
    </row>
    <row r="36" spans="1:18" ht="25.5" customHeight="1">
      <c r="A36" s="120">
        <v>10</v>
      </c>
      <c r="B36" s="101" t="s">
        <v>52</v>
      </c>
      <c r="C36" s="34">
        <v>12329</v>
      </c>
      <c r="D36" s="34">
        <v>4204</v>
      </c>
      <c r="E36" s="34">
        <v>32412</v>
      </c>
      <c r="F36" s="34">
        <v>7675</v>
      </c>
      <c r="G36" s="34">
        <v>11347</v>
      </c>
      <c r="H36" s="34">
        <v>42292</v>
      </c>
      <c r="I36" s="34">
        <v>34404</v>
      </c>
      <c r="J36" s="34">
        <v>28207</v>
      </c>
      <c r="K36" s="34">
        <v>26280</v>
      </c>
      <c r="L36" s="34">
        <v>40204</v>
      </c>
      <c r="M36" s="34">
        <v>45216</v>
      </c>
      <c r="N36" s="36">
        <v>22038</v>
      </c>
      <c r="O36" s="37">
        <v>265336</v>
      </c>
      <c r="P36" s="111">
        <f t="shared" si="8"/>
        <v>306608</v>
      </c>
      <c r="Q36" s="32"/>
      <c r="R36" s="86">
        <v>-41272</v>
      </c>
    </row>
    <row r="37" spans="1:19" ht="25.5" customHeight="1">
      <c r="A37" s="120">
        <v>11</v>
      </c>
      <c r="B37" s="101" t="s">
        <v>53</v>
      </c>
      <c r="C37" s="34">
        <v>17324</v>
      </c>
      <c r="D37" s="34">
        <v>18441</v>
      </c>
      <c r="E37" s="34">
        <v>15500</v>
      </c>
      <c r="F37" s="34">
        <v>27113</v>
      </c>
      <c r="G37" s="34">
        <v>13946</v>
      </c>
      <c r="H37" s="34">
        <v>25867</v>
      </c>
      <c r="I37" s="34">
        <v>20450</v>
      </c>
      <c r="J37" s="34">
        <v>27689</v>
      </c>
      <c r="K37" s="34">
        <v>23620</v>
      </c>
      <c r="L37" s="34">
        <v>26365</v>
      </c>
      <c r="M37" s="35">
        <v>22487</v>
      </c>
      <c r="N37" s="36">
        <v>32821</v>
      </c>
      <c r="O37" s="37">
        <v>382871</v>
      </c>
      <c r="P37" s="111">
        <f>SUM(C37+D37+E37+F37+G37+H37+I37+J37+K37+L37+M37+N37)</f>
        <v>271623</v>
      </c>
      <c r="Q37" s="26">
        <v>111248</v>
      </c>
      <c r="R37" s="27"/>
      <c r="S37" t="s">
        <v>75</v>
      </c>
    </row>
    <row r="38" spans="1:18" ht="25.5" customHeight="1">
      <c r="A38" s="120">
        <v>12</v>
      </c>
      <c r="B38" s="101" t="s">
        <v>54</v>
      </c>
      <c r="C38" s="34">
        <v>39457</v>
      </c>
      <c r="D38" s="34">
        <v>83524</v>
      </c>
      <c r="E38" s="34">
        <v>15977</v>
      </c>
      <c r="F38" s="34">
        <v>72526</v>
      </c>
      <c r="G38" s="34">
        <v>60531</v>
      </c>
      <c r="H38" s="36">
        <v>60536</v>
      </c>
      <c r="I38" s="36">
        <v>61990</v>
      </c>
      <c r="J38" s="36">
        <v>73034</v>
      </c>
      <c r="K38" s="36">
        <v>100021</v>
      </c>
      <c r="L38" s="36">
        <v>73575</v>
      </c>
      <c r="M38" s="36">
        <v>85776</v>
      </c>
      <c r="N38" s="36">
        <v>74303</v>
      </c>
      <c r="O38" s="37">
        <v>736000</v>
      </c>
      <c r="P38" s="111">
        <f t="shared" si="8"/>
        <v>801250</v>
      </c>
      <c r="Q38" s="32"/>
      <c r="R38" s="86">
        <v>-65250</v>
      </c>
    </row>
    <row r="39" spans="1:19" ht="25.5" customHeight="1">
      <c r="A39" s="120">
        <v>13</v>
      </c>
      <c r="B39" s="101" t="s">
        <v>55</v>
      </c>
      <c r="C39" s="110">
        <v>6695</v>
      </c>
      <c r="D39" s="110">
        <v>2226</v>
      </c>
      <c r="E39" s="110">
        <v>5965.5</v>
      </c>
      <c r="F39" s="110">
        <v>15217</v>
      </c>
      <c r="G39" s="110">
        <v>10300</v>
      </c>
      <c r="H39" s="34">
        <v>35226</v>
      </c>
      <c r="I39" s="34">
        <v>13071</v>
      </c>
      <c r="J39" s="34">
        <v>7097</v>
      </c>
      <c r="K39" s="36">
        <v>3966</v>
      </c>
      <c r="L39" s="36">
        <v>38554</v>
      </c>
      <c r="M39" s="36">
        <v>12978</v>
      </c>
      <c r="N39" s="107">
        <v>118007</v>
      </c>
      <c r="O39" s="37">
        <v>300850</v>
      </c>
      <c r="P39" s="111">
        <f t="shared" si="8"/>
        <v>269302.5</v>
      </c>
      <c r="Q39" s="26">
        <v>31547</v>
      </c>
      <c r="R39" s="27"/>
      <c r="S39" t="s">
        <v>77</v>
      </c>
    </row>
    <row r="40" spans="1:18" ht="25.5" customHeight="1">
      <c r="A40" s="119">
        <v>14</v>
      </c>
      <c r="B40" s="95" t="s">
        <v>16</v>
      </c>
      <c r="C40" s="34">
        <v>22629</v>
      </c>
      <c r="D40" s="34">
        <v>11293</v>
      </c>
      <c r="E40" s="34">
        <v>8027</v>
      </c>
      <c r="F40" s="34">
        <v>10000</v>
      </c>
      <c r="G40" s="34">
        <v>5151</v>
      </c>
      <c r="H40" s="34">
        <v>49215</v>
      </c>
      <c r="I40" s="34">
        <v>936</v>
      </c>
      <c r="J40" s="34">
        <v>1485</v>
      </c>
      <c r="K40" s="34">
        <v>458</v>
      </c>
      <c r="L40" s="35"/>
      <c r="M40" s="35">
        <v>875</v>
      </c>
      <c r="N40" s="36">
        <v>2999.58</v>
      </c>
      <c r="O40" s="37">
        <v>120000</v>
      </c>
      <c r="P40" s="111">
        <f t="shared" si="8"/>
        <v>113068.58</v>
      </c>
      <c r="Q40" s="32">
        <v>6931</v>
      </c>
      <c r="R40" s="27"/>
    </row>
    <row r="41" spans="1:18" ht="36" customHeight="1">
      <c r="A41" s="119">
        <v>15</v>
      </c>
      <c r="B41" s="95" t="s">
        <v>56</v>
      </c>
      <c r="C41" s="34"/>
      <c r="D41" s="34"/>
      <c r="E41" s="34"/>
      <c r="F41" s="36">
        <v>140362</v>
      </c>
      <c r="G41" s="36"/>
      <c r="H41" s="34"/>
      <c r="I41" s="34"/>
      <c r="J41" s="34"/>
      <c r="K41" s="34"/>
      <c r="L41" s="35"/>
      <c r="M41" s="35">
        <v>103219</v>
      </c>
      <c r="N41" s="36"/>
      <c r="O41" s="37">
        <v>250362</v>
      </c>
      <c r="P41" s="111">
        <f t="shared" si="8"/>
        <v>243581</v>
      </c>
      <c r="Q41" s="26">
        <v>6781</v>
      </c>
      <c r="R41" s="27"/>
    </row>
    <row r="42" spans="1:18" ht="39.75" customHeight="1">
      <c r="A42" s="119">
        <v>16</v>
      </c>
      <c r="B42" s="95" t="s">
        <v>82</v>
      </c>
      <c r="C42" s="38"/>
      <c r="D42" s="38">
        <v>1012500</v>
      </c>
      <c r="E42" s="38"/>
      <c r="F42" s="38">
        <v>2217500</v>
      </c>
      <c r="G42" s="38"/>
      <c r="H42" s="38"/>
      <c r="I42" s="38">
        <v>61250</v>
      </c>
      <c r="J42" s="38"/>
      <c r="K42" s="38"/>
      <c r="L42" s="40">
        <v>60000</v>
      </c>
      <c r="M42" s="59"/>
      <c r="N42" s="39"/>
      <c r="O42" s="37">
        <v>3500000</v>
      </c>
      <c r="P42" s="111">
        <f t="shared" si="8"/>
        <v>3351250</v>
      </c>
      <c r="Q42" s="26">
        <v>148750</v>
      </c>
      <c r="R42" s="27"/>
    </row>
    <row r="43" spans="1:18" ht="51" customHeight="1">
      <c r="A43" s="119">
        <v>17</v>
      </c>
      <c r="B43" s="95" t="s">
        <v>57</v>
      </c>
      <c r="C43" s="66"/>
      <c r="D43" s="66"/>
      <c r="E43" s="66">
        <v>259760</v>
      </c>
      <c r="F43" s="66"/>
      <c r="G43" s="66">
        <v>30390</v>
      </c>
      <c r="H43" s="66"/>
      <c r="I43" s="38"/>
      <c r="J43" s="38"/>
      <c r="K43" s="38"/>
      <c r="L43" s="40"/>
      <c r="M43" s="59"/>
      <c r="N43" s="39"/>
      <c r="O43" s="37">
        <v>500000</v>
      </c>
      <c r="P43" s="111">
        <f t="shared" si="8"/>
        <v>290150</v>
      </c>
      <c r="Q43" s="26">
        <v>209850</v>
      </c>
      <c r="R43" s="27">
        <v>-428956</v>
      </c>
    </row>
    <row r="44" spans="1:19" ht="32.25" customHeight="1">
      <c r="A44" s="119">
        <v>18</v>
      </c>
      <c r="B44" s="97" t="s">
        <v>58</v>
      </c>
      <c r="C44" s="66">
        <v>894</v>
      </c>
      <c r="D44" s="66"/>
      <c r="E44" s="66">
        <v>340604.05</v>
      </c>
      <c r="F44" s="66"/>
      <c r="G44" s="66">
        <v>1646</v>
      </c>
      <c r="H44" s="38">
        <v>1137</v>
      </c>
      <c r="I44" s="38">
        <v>1500</v>
      </c>
      <c r="J44" s="38">
        <v>836738</v>
      </c>
      <c r="K44" s="38">
        <v>700</v>
      </c>
      <c r="L44" s="40"/>
      <c r="M44" s="59">
        <v>2690</v>
      </c>
      <c r="N44" s="39">
        <v>653835</v>
      </c>
      <c r="O44" s="37">
        <v>1160000</v>
      </c>
      <c r="P44" s="111">
        <f t="shared" si="8"/>
        <v>1839744.05</v>
      </c>
      <c r="Q44" s="32"/>
      <c r="R44" s="86">
        <v>-679744</v>
      </c>
      <c r="S44" t="s">
        <v>73</v>
      </c>
    </row>
    <row r="45" spans="1:18" ht="25.5" customHeight="1">
      <c r="A45" s="119">
        <v>19</v>
      </c>
      <c r="B45" s="102" t="s">
        <v>68</v>
      </c>
      <c r="C45" s="66"/>
      <c r="D45" s="66"/>
      <c r="E45" s="66"/>
      <c r="F45" s="67"/>
      <c r="G45" s="38"/>
      <c r="H45" s="38"/>
      <c r="I45" s="38"/>
      <c r="J45" s="38"/>
      <c r="K45" s="112">
        <v>715000</v>
      </c>
      <c r="L45" s="112">
        <v>400000</v>
      </c>
      <c r="M45" s="59"/>
      <c r="N45" s="127">
        <v>5200000</v>
      </c>
      <c r="O45" s="37"/>
      <c r="P45" s="111">
        <f t="shared" si="8"/>
        <v>6315000</v>
      </c>
      <c r="Q45" s="32"/>
      <c r="R45" s="86">
        <v>6315000</v>
      </c>
    </row>
    <row r="46" spans="1:18" ht="25.5" customHeight="1">
      <c r="A46" s="45" t="s">
        <v>17</v>
      </c>
      <c r="B46" s="103" t="s">
        <v>18</v>
      </c>
      <c r="C46" s="48">
        <v>144453</v>
      </c>
      <c r="D46" s="48">
        <v>216526</v>
      </c>
      <c r="E46" s="48">
        <f aca="true" t="shared" si="9" ref="E46:N46">SUM(E47+E48)</f>
        <v>146255</v>
      </c>
      <c r="F46" s="48">
        <f t="shared" si="9"/>
        <v>175605</v>
      </c>
      <c r="G46" s="48">
        <f t="shared" si="9"/>
        <v>119573</v>
      </c>
      <c r="H46" s="48">
        <f t="shared" si="9"/>
        <v>238219</v>
      </c>
      <c r="I46" s="48">
        <v>121357</v>
      </c>
      <c r="J46" s="48">
        <v>206204</v>
      </c>
      <c r="K46" s="48">
        <f>SUM(K47+K48)</f>
        <v>196500</v>
      </c>
      <c r="L46" s="48">
        <f>SUM(L47+L48)</f>
        <v>115059</v>
      </c>
      <c r="M46" s="48">
        <f t="shared" si="9"/>
        <v>83891</v>
      </c>
      <c r="N46" s="49">
        <f t="shared" si="9"/>
        <v>153761.3</v>
      </c>
      <c r="O46" s="92">
        <v>3082994</v>
      </c>
      <c r="P46" s="62">
        <f>SUM(C46+D46+E46+F46+G46+H46+I46+J46+K46+L46+M46+N46)</f>
        <v>1917403.3</v>
      </c>
      <c r="Q46" s="74">
        <v>472768</v>
      </c>
      <c r="R46" s="83"/>
    </row>
    <row r="47" spans="1:18" ht="25.5" customHeight="1">
      <c r="A47" s="118">
        <v>1</v>
      </c>
      <c r="B47" s="104" t="s">
        <v>33</v>
      </c>
      <c r="C47" s="41">
        <v>144453</v>
      </c>
      <c r="D47" s="42">
        <v>213530</v>
      </c>
      <c r="E47" s="41">
        <v>146255</v>
      </c>
      <c r="F47" s="41">
        <v>171199</v>
      </c>
      <c r="G47" s="50">
        <v>119573</v>
      </c>
      <c r="H47" s="41">
        <v>230323</v>
      </c>
      <c r="I47" s="41">
        <v>121357</v>
      </c>
      <c r="J47" s="41">
        <v>206204</v>
      </c>
      <c r="K47" s="41">
        <v>196500</v>
      </c>
      <c r="L47" s="65">
        <v>100078</v>
      </c>
      <c r="M47" s="51">
        <v>83891</v>
      </c>
      <c r="N47" s="52">
        <v>153761.3</v>
      </c>
      <c r="O47" s="21">
        <v>3058590</v>
      </c>
      <c r="P47" s="111">
        <f t="shared" si="8"/>
        <v>1887124.3</v>
      </c>
      <c r="Q47" s="32"/>
      <c r="R47" s="27"/>
    </row>
    <row r="48" spans="1:18" ht="25.5" customHeight="1">
      <c r="A48" s="121">
        <v>2</v>
      </c>
      <c r="B48" s="104" t="s">
        <v>59</v>
      </c>
      <c r="C48" s="42"/>
      <c r="D48" s="108">
        <v>2996</v>
      </c>
      <c r="E48" s="42"/>
      <c r="F48" s="109">
        <v>4406</v>
      </c>
      <c r="G48" s="42"/>
      <c r="H48" s="109">
        <v>7896</v>
      </c>
      <c r="I48" s="109"/>
      <c r="J48" s="42"/>
      <c r="K48" s="42"/>
      <c r="L48" s="42">
        <v>14981</v>
      </c>
      <c r="M48" s="60"/>
      <c r="N48" s="43"/>
      <c r="O48" s="37">
        <v>24404</v>
      </c>
      <c r="P48" s="111">
        <f t="shared" si="8"/>
        <v>30279</v>
      </c>
      <c r="Q48" s="32"/>
      <c r="R48" s="27"/>
    </row>
    <row r="49" spans="1:18" ht="25.5" customHeight="1">
      <c r="A49" s="63"/>
      <c r="B49" s="105" t="s">
        <v>19</v>
      </c>
      <c r="C49" s="64">
        <f aca="true" t="shared" si="10" ref="C49:P49">C11+C26</f>
        <v>1707167</v>
      </c>
      <c r="D49" s="64">
        <f t="shared" si="10"/>
        <v>4503363</v>
      </c>
      <c r="E49" s="64">
        <f t="shared" si="10"/>
        <v>2866661.55</v>
      </c>
      <c r="F49" s="64">
        <f t="shared" si="10"/>
        <v>7796381</v>
      </c>
      <c r="G49" s="64">
        <f t="shared" si="10"/>
        <v>1928431</v>
      </c>
      <c r="H49" s="64">
        <f t="shared" si="10"/>
        <v>3386501</v>
      </c>
      <c r="I49" s="64">
        <f t="shared" si="10"/>
        <v>2241714</v>
      </c>
      <c r="J49" s="64">
        <f t="shared" si="10"/>
        <v>3610382</v>
      </c>
      <c r="K49" s="64">
        <f t="shared" si="10"/>
        <v>4084375.27</v>
      </c>
      <c r="L49" s="64">
        <f t="shared" si="10"/>
        <v>2628676.11</v>
      </c>
      <c r="M49" s="64">
        <f t="shared" si="10"/>
        <v>2105822</v>
      </c>
      <c r="N49" s="64">
        <f t="shared" si="10"/>
        <v>11042307.879999999</v>
      </c>
      <c r="O49" s="24">
        <f>O11+O26</f>
        <v>43684495</v>
      </c>
      <c r="P49" s="24">
        <f t="shared" si="10"/>
        <v>47901781.81</v>
      </c>
      <c r="Q49" s="72"/>
      <c r="R49" s="90">
        <v>-4216075</v>
      </c>
    </row>
    <row r="50" spans="1:24" ht="18.75" thickBot="1">
      <c r="A50" s="63"/>
      <c r="B50" s="105" t="s">
        <v>36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76"/>
      <c r="O50" s="44">
        <v>33201660</v>
      </c>
      <c r="P50" s="81">
        <f>P7+P8-P49</f>
        <v>26323563.189999998</v>
      </c>
      <c r="Q50" s="84"/>
      <c r="R50" s="85"/>
      <c r="S50" s="124"/>
      <c r="T50" s="124"/>
      <c r="U50" s="124"/>
      <c r="V50" s="124"/>
      <c r="W50" s="124"/>
      <c r="X50" s="124"/>
    </row>
    <row r="51" spans="14:16" ht="15.75">
      <c r="N51" s="68"/>
      <c r="O51" s="69"/>
      <c r="P51" s="70" t="s">
        <v>78</v>
      </c>
    </row>
    <row r="56" spans="16:17" ht="18">
      <c r="P56" s="122"/>
      <c r="Q56" s="123"/>
    </row>
  </sheetData>
  <sheetProtection/>
  <mergeCells count="4">
    <mergeCell ref="A1:H1"/>
    <mergeCell ref="A2:H2"/>
    <mergeCell ref="A4:A5"/>
    <mergeCell ref="B4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9"/>
  <sheetViews>
    <sheetView tabSelected="1" zoomScalePageLayoutView="0" workbookViewId="0" topLeftCell="A1">
      <selection activeCell="R3" sqref="R3"/>
    </sheetView>
  </sheetViews>
  <sheetFormatPr defaultColWidth="9.140625" defaultRowHeight="12.75"/>
  <cols>
    <col min="1" max="1" width="9.57421875" style="185" customWidth="1"/>
    <col min="2" max="2" width="60.00390625" style="185" customWidth="1"/>
    <col min="3" max="9" width="18.7109375" style="185" hidden="1" customWidth="1"/>
    <col min="10" max="10" width="23.28125" style="185" hidden="1" customWidth="1"/>
    <col min="11" max="13" width="18.7109375" style="185" hidden="1" customWidth="1"/>
    <col min="14" max="14" width="24.28125" style="185" hidden="1" customWidth="1"/>
    <col min="15" max="16" width="18.7109375" style="185" customWidth="1"/>
    <col min="17" max="17" width="22.28125" style="185" customWidth="1"/>
  </cols>
  <sheetData>
    <row r="1" spans="1:17" ht="18">
      <c r="A1"/>
      <c r="B1" s="198" t="s">
        <v>95</v>
      </c>
      <c r="C1" s="198"/>
      <c r="D1" s="198"/>
      <c r="E1" s="198"/>
      <c r="F1" s="198"/>
      <c r="G1" s="198"/>
      <c r="H1" s="198"/>
      <c r="I1" s="198"/>
      <c r="J1" s="198"/>
      <c r="K1" s="199"/>
      <c r="L1" s="199"/>
      <c r="M1" s="199"/>
      <c r="N1" s="199"/>
      <c r="O1" s="199"/>
      <c r="P1" s="199"/>
      <c r="Q1" s="200"/>
    </row>
    <row r="2" spans="1:17" ht="18">
      <c r="A2"/>
      <c r="B2" s="198" t="s">
        <v>94</v>
      </c>
      <c r="C2" s="198"/>
      <c r="D2" s="198"/>
      <c r="E2" s="198"/>
      <c r="F2" s="198"/>
      <c r="G2" s="198"/>
      <c r="H2" s="198"/>
      <c r="I2" s="198"/>
      <c r="J2" s="198"/>
      <c r="K2" s="199"/>
      <c r="L2" s="199"/>
      <c r="M2" s="199"/>
      <c r="N2" s="199"/>
      <c r="O2" s="199"/>
      <c r="P2" s="199"/>
      <c r="Q2" s="200"/>
    </row>
    <row r="3" spans="1:17" ht="18.75" thickBot="1">
      <c r="A3" s="6"/>
      <c r="B3" s="6"/>
      <c r="C3" s="128"/>
      <c r="D3" s="128"/>
      <c r="E3" s="128"/>
      <c r="F3" s="129"/>
      <c r="G3" s="129"/>
      <c r="H3" s="6"/>
      <c r="I3" s="6"/>
      <c r="J3" s="6"/>
      <c r="K3" s="6"/>
      <c r="L3" s="6"/>
      <c r="M3" s="6"/>
      <c r="N3" s="6"/>
      <c r="O3" s="6"/>
      <c r="P3" s="130"/>
      <c r="Q3" s="130"/>
    </row>
    <row r="4" spans="1:17" ht="32.25" thickBot="1">
      <c r="A4" s="192" t="s">
        <v>1</v>
      </c>
      <c r="B4" s="194" t="s">
        <v>2</v>
      </c>
      <c r="C4" s="131" t="s">
        <v>20</v>
      </c>
      <c r="D4" s="131" t="s">
        <v>21</v>
      </c>
      <c r="E4" s="131" t="s">
        <v>22</v>
      </c>
      <c r="F4" s="131" t="s">
        <v>23</v>
      </c>
      <c r="G4" s="131" t="s">
        <v>24</v>
      </c>
      <c r="H4" s="131" t="s">
        <v>25</v>
      </c>
      <c r="I4" s="131" t="s">
        <v>26</v>
      </c>
      <c r="J4" s="131" t="s">
        <v>27</v>
      </c>
      <c r="K4" s="131" t="s">
        <v>28</v>
      </c>
      <c r="L4" s="131" t="s">
        <v>29</v>
      </c>
      <c r="M4" s="132" t="s">
        <v>30</v>
      </c>
      <c r="N4" s="133" t="s">
        <v>31</v>
      </c>
      <c r="O4" s="134" t="s">
        <v>62</v>
      </c>
      <c r="P4" s="135"/>
      <c r="Q4" s="196" t="s">
        <v>83</v>
      </c>
    </row>
    <row r="5" spans="1:17" ht="15.75">
      <c r="A5" s="193"/>
      <c r="B5" s="195"/>
      <c r="C5" s="136" t="s">
        <v>61</v>
      </c>
      <c r="D5" s="136" t="s">
        <v>61</v>
      </c>
      <c r="E5" s="136" t="s">
        <v>61</v>
      </c>
      <c r="F5" s="136" t="s">
        <v>61</v>
      </c>
      <c r="G5" s="136" t="s">
        <v>61</v>
      </c>
      <c r="H5" s="136" t="s">
        <v>61</v>
      </c>
      <c r="I5" s="136" t="s">
        <v>61</v>
      </c>
      <c r="J5" s="136" t="s">
        <v>61</v>
      </c>
      <c r="K5" s="136" t="s">
        <v>61</v>
      </c>
      <c r="L5" s="136" t="s">
        <v>61</v>
      </c>
      <c r="M5" s="136" t="s">
        <v>61</v>
      </c>
      <c r="N5" s="137" t="s">
        <v>61</v>
      </c>
      <c r="O5" s="80" t="s">
        <v>3</v>
      </c>
      <c r="P5" s="135" t="s">
        <v>79</v>
      </c>
      <c r="Q5" s="197"/>
    </row>
    <row r="6" spans="1:17" ht="18">
      <c r="A6" s="138">
        <v>1</v>
      </c>
      <c r="B6" s="139" t="s">
        <v>39</v>
      </c>
      <c r="C6" s="25"/>
      <c r="D6" s="25"/>
      <c r="E6" s="25"/>
      <c r="F6" s="25"/>
      <c r="G6" s="25"/>
      <c r="H6" s="25"/>
      <c r="I6" s="25"/>
      <c r="J6" s="25"/>
      <c r="K6" s="25"/>
      <c r="L6" s="140"/>
      <c r="M6" s="141"/>
      <c r="N6" s="142"/>
      <c r="O6" s="25"/>
      <c r="P6" s="143"/>
      <c r="Q6" s="144"/>
    </row>
    <row r="7" spans="1:17" ht="18">
      <c r="A7" s="145" t="s">
        <v>35</v>
      </c>
      <c r="B7" s="139" t="s">
        <v>84</v>
      </c>
      <c r="C7" s="25">
        <v>10925345</v>
      </c>
      <c r="D7" s="25"/>
      <c r="E7" s="25"/>
      <c r="F7" s="25"/>
      <c r="G7" s="25"/>
      <c r="H7" s="25"/>
      <c r="I7" s="25"/>
      <c r="J7" s="25"/>
      <c r="K7" s="25"/>
      <c r="L7" s="140"/>
      <c r="M7" s="141"/>
      <c r="N7" s="142"/>
      <c r="O7" s="146">
        <v>10925345</v>
      </c>
      <c r="P7" s="147">
        <v>25446155</v>
      </c>
      <c r="Q7" s="148"/>
    </row>
    <row r="8" spans="1:17" ht="18">
      <c r="A8" s="138">
        <v>2</v>
      </c>
      <c r="B8" s="139" t="s">
        <v>4</v>
      </c>
      <c r="C8" s="25">
        <f aca="true" t="shared" si="0" ref="C8:N8">SUM(C9+C10)</f>
        <v>5180000</v>
      </c>
      <c r="D8" s="25">
        <f t="shared" si="0"/>
        <v>11955000</v>
      </c>
      <c r="E8" s="25">
        <f t="shared" si="0"/>
        <v>5605000</v>
      </c>
      <c r="F8" s="25">
        <f t="shared" si="0"/>
        <v>3165000</v>
      </c>
      <c r="G8" s="25">
        <f t="shared" si="0"/>
        <v>2520000</v>
      </c>
      <c r="H8" s="25">
        <f t="shared" si="0"/>
        <v>2200000</v>
      </c>
      <c r="I8" s="25">
        <f t="shared" si="0"/>
        <v>2270000</v>
      </c>
      <c r="J8" s="25">
        <f t="shared" si="0"/>
        <v>1765000</v>
      </c>
      <c r="K8" s="25">
        <f t="shared" si="0"/>
        <v>1660000</v>
      </c>
      <c r="L8" s="25">
        <f t="shared" si="0"/>
        <v>1975000</v>
      </c>
      <c r="M8" s="25">
        <f t="shared" si="0"/>
        <v>1300000</v>
      </c>
      <c r="N8" s="25">
        <f t="shared" si="0"/>
        <v>5595000</v>
      </c>
      <c r="O8" s="146">
        <f>O9+O10</f>
        <v>24000000</v>
      </c>
      <c r="P8" s="147">
        <v>48890000</v>
      </c>
      <c r="Q8" s="148"/>
    </row>
    <row r="9" spans="1:17" ht="18">
      <c r="A9" s="138">
        <v>1</v>
      </c>
      <c r="B9" s="149" t="s">
        <v>38</v>
      </c>
      <c r="C9" s="25">
        <v>2130000</v>
      </c>
      <c r="D9" s="25">
        <v>9605000</v>
      </c>
      <c r="E9" s="25">
        <v>4705000</v>
      </c>
      <c r="F9" s="25">
        <v>2615000</v>
      </c>
      <c r="G9" s="25">
        <v>1920000</v>
      </c>
      <c r="H9" s="25">
        <v>1950000</v>
      </c>
      <c r="I9" s="25">
        <v>2170000</v>
      </c>
      <c r="J9" s="25">
        <v>1715000</v>
      </c>
      <c r="K9" s="25">
        <v>1510000</v>
      </c>
      <c r="L9" s="150">
        <v>1775000</v>
      </c>
      <c r="M9" s="141">
        <v>1200000</v>
      </c>
      <c r="N9" s="142">
        <v>4045000</v>
      </c>
      <c r="O9" s="146">
        <v>24000000</v>
      </c>
      <c r="P9" s="147">
        <v>35340000</v>
      </c>
      <c r="Q9" s="148"/>
    </row>
    <row r="10" spans="1:17" ht="18">
      <c r="A10" s="138">
        <v>2</v>
      </c>
      <c r="B10" s="149" t="s">
        <v>37</v>
      </c>
      <c r="C10" s="25">
        <v>3050000</v>
      </c>
      <c r="D10" s="25">
        <v>2350000</v>
      </c>
      <c r="E10" s="151">
        <v>900000</v>
      </c>
      <c r="F10" s="151">
        <v>550000</v>
      </c>
      <c r="G10" s="151">
        <v>600000</v>
      </c>
      <c r="H10" s="151">
        <v>250000</v>
      </c>
      <c r="I10" s="25">
        <v>100000</v>
      </c>
      <c r="J10" s="25">
        <v>50000</v>
      </c>
      <c r="K10" s="151">
        <v>150000</v>
      </c>
      <c r="L10" s="150">
        <v>200000</v>
      </c>
      <c r="M10" s="152">
        <v>100000</v>
      </c>
      <c r="N10" s="153">
        <v>1550000</v>
      </c>
      <c r="O10" s="146"/>
      <c r="P10" s="147">
        <v>13550000</v>
      </c>
      <c r="Q10" s="154"/>
    </row>
    <row r="11" spans="1:17" ht="18">
      <c r="A11" s="145"/>
      <c r="B11" s="139" t="s">
        <v>5</v>
      </c>
      <c r="C11" s="25" t="e">
        <f aca="true" t="shared" si="1" ref="C11:N11">C12+C16</f>
        <v>#REF!</v>
      </c>
      <c r="D11" s="25" t="e">
        <f t="shared" si="1"/>
        <v>#REF!</v>
      </c>
      <c r="E11" s="25" t="e">
        <f t="shared" si="1"/>
        <v>#REF!</v>
      </c>
      <c r="F11" s="25" t="e">
        <f t="shared" si="1"/>
        <v>#REF!</v>
      </c>
      <c r="G11" s="25" t="e">
        <f t="shared" si="1"/>
        <v>#REF!</v>
      </c>
      <c r="H11" s="25" t="e">
        <f t="shared" si="1"/>
        <v>#REF!</v>
      </c>
      <c r="I11" s="25" t="e">
        <f t="shared" si="1"/>
        <v>#REF!</v>
      </c>
      <c r="J11" s="25">
        <f t="shared" si="1"/>
        <v>1960017</v>
      </c>
      <c r="K11" s="25" t="e">
        <f t="shared" si="1"/>
        <v>#REF!</v>
      </c>
      <c r="L11" s="25" t="e">
        <f t="shared" si="1"/>
        <v>#REF!</v>
      </c>
      <c r="M11" s="25" t="e">
        <f t="shared" si="1"/>
        <v>#REF!</v>
      </c>
      <c r="N11" s="142" t="e">
        <f t="shared" si="1"/>
        <v>#REF!</v>
      </c>
      <c r="O11" s="155">
        <f>SUM(O12+O16)</f>
        <v>19548883</v>
      </c>
      <c r="P11" s="147">
        <f>SUM(P12+P16)</f>
        <v>18907800</v>
      </c>
      <c r="Q11" s="144">
        <v>641083</v>
      </c>
    </row>
    <row r="12" spans="1:17" ht="18">
      <c r="A12" s="156" t="s">
        <v>40</v>
      </c>
      <c r="B12" s="157" t="s">
        <v>6</v>
      </c>
      <c r="C12" s="25" t="e">
        <f>C13+C14+C15+#REF!</f>
        <v>#REF!</v>
      </c>
      <c r="D12" s="25" t="e">
        <f>D13+D14+D15+#REF!+#REF!</f>
        <v>#REF!</v>
      </c>
      <c r="E12" s="25" t="e">
        <f>E13+E14+E15+#REF!+#REF!</f>
        <v>#REF!</v>
      </c>
      <c r="F12" s="25" t="e">
        <f>F13+#REF!+F14+F15</f>
        <v>#REF!</v>
      </c>
      <c r="G12" s="25" t="e">
        <f aca="true" t="shared" si="2" ref="G12:M12">G13+G14+G15</f>
        <v>#REF!</v>
      </c>
      <c r="H12" s="25" t="e">
        <f t="shared" si="2"/>
        <v>#REF!</v>
      </c>
      <c r="I12" s="25" t="e">
        <f t="shared" si="2"/>
        <v>#REF!</v>
      </c>
      <c r="J12" s="25">
        <f t="shared" si="2"/>
        <v>87335</v>
      </c>
      <c r="K12" s="25" t="e">
        <f t="shared" si="2"/>
        <v>#REF!</v>
      </c>
      <c r="L12" s="25" t="e">
        <f t="shared" si="2"/>
        <v>#REF!</v>
      </c>
      <c r="M12" s="25" t="e">
        <f t="shared" si="2"/>
        <v>#REF!</v>
      </c>
      <c r="N12" s="142" t="e">
        <f>N13+N14+N15+#REF!</f>
        <v>#REF!</v>
      </c>
      <c r="O12" s="158">
        <v>569000</v>
      </c>
      <c r="P12" s="147">
        <v>555934</v>
      </c>
      <c r="Q12" s="144">
        <v>13066</v>
      </c>
    </row>
    <row r="13" spans="1:17" ht="54">
      <c r="A13" s="159">
        <v>1</v>
      </c>
      <c r="B13" s="149" t="s">
        <v>85</v>
      </c>
      <c r="C13" s="160" t="e">
        <f>#REF!+#REF!+#REF!</f>
        <v>#REF!</v>
      </c>
      <c r="D13" s="160" t="e">
        <f>#REF!+#REF!+#REF!</f>
        <v>#REF!</v>
      </c>
      <c r="E13" s="160" t="e">
        <f>#REF!+#REF!+#REF!</f>
        <v>#REF!</v>
      </c>
      <c r="F13" s="160" t="e">
        <f>#REF!+#REF!+#REF!</f>
        <v>#REF!</v>
      </c>
      <c r="G13" s="160" t="e">
        <f>#REF!+#REF!+#REF!</f>
        <v>#REF!</v>
      </c>
      <c r="H13" s="160" t="e">
        <f>#REF!+#REF!+#REF!</f>
        <v>#REF!</v>
      </c>
      <c r="I13" s="160" t="e">
        <f>#REF!+#REF!+#REF!</f>
        <v>#REF!</v>
      </c>
      <c r="J13" s="160">
        <v>75341</v>
      </c>
      <c r="K13" s="160" t="e">
        <f>#REF!+#REF!+#REF!</f>
        <v>#REF!</v>
      </c>
      <c r="L13" s="160" t="e">
        <f>#REF!+#REF!+#REF!</f>
        <v>#REF!</v>
      </c>
      <c r="M13" s="160" t="e">
        <f>#REF!+#REF!+#REF!</f>
        <v>#REF!</v>
      </c>
      <c r="N13" s="161" t="e">
        <f>#REF!+#REF!+#REF!</f>
        <v>#REF!</v>
      </c>
      <c r="O13" s="162">
        <v>445000</v>
      </c>
      <c r="P13" s="147">
        <v>460658</v>
      </c>
      <c r="Q13" s="144">
        <v>-15658</v>
      </c>
    </row>
    <row r="14" spans="1:17" ht="36">
      <c r="A14" s="159">
        <v>2</v>
      </c>
      <c r="B14" s="149" t="s">
        <v>86</v>
      </c>
      <c r="C14" s="163"/>
      <c r="D14" s="163"/>
      <c r="E14" s="163"/>
      <c r="F14" s="163">
        <v>7000</v>
      </c>
      <c r="G14" s="25"/>
      <c r="H14" s="127">
        <v>2350</v>
      </c>
      <c r="I14" s="127"/>
      <c r="J14" s="127">
        <v>11994</v>
      </c>
      <c r="K14" s="127">
        <v>600</v>
      </c>
      <c r="L14" s="127">
        <v>9150</v>
      </c>
      <c r="M14" s="127">
        <v>21905</v>
      </c>
      <c r="N14" s="127">
        <v>4391</v>
      </c>
      <c r="O14" s="162">
        <v>84000</v>
      </c>
      <c r="P14" s="147">
        <f>SUM(C14+D14+E14+F14+G14+H14+I14+J14+K14+L14+M14+N14)</f>
        <v>57390</v>
      </c>
      <c r="Q14" s="144">
        <v>26610</v>
      </c>
    </row>
    <row r="15" spans="1:17" ht="18">
      <c r="A15" s="159">
        <v>3</v>
      </c>
      <c r="B15" s="149" t="s">
        <v>7</v>
      </c>
      <c r="C15" s="163">
        <v>8511</v>
      </c>
      <c r="D15" s="163">
        <v>13629</v>
      </c>
      <c r="E15" s="163">
        <v>9013</v>
      </c>
      <c r="F15" s="163">
        <v>3594</v>
      </c>
      <c r="G15" s="163"/>
      <c r="H15" s="163">
        <v>11489</v>
      </c>
      <c r="I15" s="163">
        <v>16390</v>
      </c>
      <c r="J15" s="163"/>
      <c r="K15" s="163"/>
      <c r="L15" s="164">
        <v>15260</v>
      </c>
      <c r="M15" s="165"/>
      <c r="N15" s="127"/>
      <c r="O15" s="146">
        <v>40000</v>
      </c>
      <c r="P15" s="147">
        <v>37886</v>
      </c>
      <c r="Q15" s="144">
        <v>2114</v>
      </c>
    </row>
    <row r="16" spans="1:17" ht="18">
      <c r="A16" s="156" t="s">
        <v>45</v>
      </c>
      <c r="B16" s="157" t="s">
        <v>8</v>
      </c>
      <c r="C16" s="25">
        <f>SUM(C17:C18)</f>
        <v>1043883</v>
      </c>
      <c r="D16" s="25">
        <f>SUM(D17:D18)</f>
        <v>2433323</v>
      </c>
      <c r="E16" s="25">
        <f>SUM(E17:E18)</f>
        <v>1358629</v>
      </c>
      <c r="F16" s="25">
        <f>SUM(F17:F18)</f>
        <v>1724117</v>
      </c>
      <c r="G16" s="25">
        <v>1228333</v>
      </c>
      <c r="H16" s="25" t="e">
        <f>SUM(H17:H18:#REF!)</f>
        <v>#REF!</v>
      </c>
      <c r="I16" s="25" t="e">
        <f>SUM(I17:I18:#REF!)</f>
        <v>#REF!</v>
      </c>
      <c r="J16" s="25">
        <f>SUM(J17:J18)</f>
        <v>1872682</v>
      </c>
      <c r="K16" s="25">
        <f aca="true" t="shared" si="3" ref="K16:P16">SUM(K17:K18)</f>
        <v>2403721.27</v>
      </c>
      <c r="L16" s="25">
        <f t="shared" si="3"/>
        <v>1256578.1099999999</v>
      </c>
      <c r="M16" s="25">
        <f t="shared" si="3"/>
        <v>1230836</v>
      </c>
      <c r="N16" s="142">
        <f t="shared" si="3"/>
        <v>4083940</v>
      </c>
      <c r="O16" s="146">
        <f t="shared" si="3"/>
        <v>18979883</v>
      </c>
      <c r="P16" s="146">
        <f t="shared" si="3"/>
        <v>18351866</v>
      </c>
      <c r="Q16" s="144">
        <v>628017</v>
      </c>
    </row>
    <row r="17" spans="1:17" ht="18">
      <c r="A17" s="156">
        <v>1</v>
      </c>
      <c r="B17" s="166" t="s">
        <v>9</v>
      </c>
      <c r="C17" s="163">
        <v>1013634</v>
      </c>
      <c r="D17" s="163">
        <v>2403077</v>
      </c>
      <c r="E17" s="163">
        <v>1328381</v>
      </c>
      <c r="F17" s="163">
        <v>1479483</v>
      </c>
      <c r="G17" s="163">
        <v>1193487</v>
      </c>
      <c r="H17" s="163">
        <v>1940021</v>
      </c>
      <c r="I17" s="163">
        <v>1394805</v>
      </c>
      <c r="J17" s="163">
        <v>1631933</v>
      </c>
      <c r="K17" s="163">
        <v>2043472.27</v>
      </c>
      <c r="L17" s="163">
        <v>1245083.71</v>
      </c>
      <c r="M17" s="127">
        <v>1177598</v>
      </c>
      <c r="N17" s="127">
        <v>3977465</v>
      </c>
      <c r="O17" s="146">
        <v>17761181</v>
      </c>
      <c r="P17" s="147">
        <v>17243564</v>
      </c>
      <c r="Q17" s="154"/>
    </row>
    <row r="18" spans="1:17" ht="18">
      <c r="A18" s="159">
        <v>2</v>
      </c>
      <c r="B18" s="166" t="s">
        <v>10</v>
      </c>
      <c r="C18" s="163">
        <v>30249</v>
      </c>
      <c r="D18" s="163">
        <v>30246</v>
      </c>
      <c r="E18" s="163">
        <v>30248</v>
      </c>
      <c r="F18" s="163">
        <v>244634</v>
      </c>
      <c r="G18" s="163">
        <v>34846</v>
      </c>
      <c r="H18" s="163">
        <v>258622</v>
      </c>
      <c r="I18" s="163"/>
      <c r="J18" s="163">
        <v>240749</v>
      </c>
      <c r="K18" s="163">
        <v>360249</v>
      </c>
      <c r="L18" s="163">
        <v>11494.4</v>
      </c>
      <c r="M18" s="165">
        <v>53238</v>
      </c>
      <c r="N18" s="127">
        <v>106475</v>
      </c>
      <c r="O18" s="146">
        <v>1218702</v>
      </c>
      <c r="P18" s="147">
        <v>1108302</v>
      </c>
      <c r="Q18" s="154"/>
    </row>
    <row r="19" spans="1:17" ht="18">
      <c r="A19" s="156"/>
      <c r="B19" s="157" t="s">
        <v>11</v>
      </c>
      <c r="C19" s="25">
        <f aca="true" t="shared" si="4" ref="C19:N19">C20+C38</f>
        <v>597094</v>
      </c>
      <c r="D19" s="25">
        <f t="shared" si="4"/>
        <v>1921074</v>
      </c>
      <c r="E19" s="25">
        <f t="shared" si="4"/>
        <v>1443438.55</v>
      </c>
      <c r="F19" s="25">
        <f t="shared" si="4"/>
        <v>3077197</v>
      </c>
      <c r="G19" s="25">
        <f t="shared" si="4"/>
        <v>646483</v>
      </c>
      <c r="H19" s="25">
        <f t="shared" si="4"/>
        <v>1005898</v>
      </c>
      <c r="I19" s="25">
        <f t="shared" si="4"/>
        <v>749206</v>
      </c>
      <c r="J19" s="25">
        <f t="shared" si="4"/>
        <v>1650365</v>
      </c>
      <c r="K19" s="25" t="e">
        <f t="shared" si="4"/>
        <v>#REF!</v>
      </c>
      <c r="L19" s="25" t="e">
        <f t="shared" si="4"/>
        <v>#REF!</v>
      </c>
      <c r="M19" s="25" t="e">
        <f t="shared" si="4"/>
        <v>#REF!</v>
      </c>
      <c r="N19" s="142" t="e">
        <f t="shared" si="4"/>
        <v>#REF!</v>
      </c>
      <c r="O19" s="146">
        <f>SUM(O20+O38)</f>
        <v>11681506</v>
      </c>
      <c r="P19" s="147">
        <f>SUM(P20+P38)</f>
        <v>10735491.88</v>
      </c>
      <c r="Q19" s="144">
        <v>946014</v>
      </c>
    </row>
    <row r="20" spans="1:17" ht="18">
      <c r="A20" s="156" t="s">
        <v>12</v>
      </c>
      <c r="B20" s="157" t="s">
        <v>13</v>
      </c>
      <c r="C20" s="25">
        <f aca="true" t="shared" si="5" ref="C20:J20">C21+C22+C23+C24+C25+C26+C27+C28+C29+C30+C31+C32+C33+C34+C35+C36+C37</f>
        <v>452641</v>
      </c>
      <c r="D20" s="25">
        <f t="shared" si="5"/>
        <v>1704548</v>
      </c>
      <c r="E20" s="25">
        <f t="shared" si="5"/>
        <v>1297183.55</v>
      </c>
      <c r="F20" s="25">
        <f t="shared" si="5"/>
        <v>2901592</v>
      </c>
      <c r="G20" s="25">
        <f t="shared" si="5"/>
        <v>526910</v>
      </c>
      <c r="H20" s="25">
        <f t="shared" si="5"/>
        <v>767679</v>
      </c>
      <c r="I20" s="25">
        <f t="shared" si="5"/>
        <v>627849</v>
      </c>
      <c r="J20" s="25">
        <f t="shared" si="5"/>
        <v>1444161</v>
      </c>
      <c r="K20" s="25" t="e">
        <f>K21+K22+K23+K24+K25+K26+K27+K28+K29+K30+K31+K32+K33+K34+K35+K36+K37+#REF!</f>
        <v>#REF!</v>
      </c>
      <c r="L20" s="25" t="e">
        <f>L21+L22+L23+L24+L25+L26+L27+L28+L29+L30+L31+L32+L33+L34+L35+L36+L37+#REF!</f>
        <v>#REF!</v>
      </c>
      <c r="M20" s="25" t="e">
        <f>M21+M22+M23+M24+M25+M26+M27+M28+M29+M30+M31+M32+M33+M34+M35+M36+M37+#REF!</f>
        <v>#REF!</v>
      </c>
      <c r="N20" s="142" t="e">
        <f>N21+N22+N23+N24+N25+N26+N27+N28+N29+N30+N31+N32+N33+N34+N35+N36+N37+#REF!</f>
        <v>#REF!</v>
      </c>
      <c r="O20" s="146">
        <f>SUM(O21+O22+O23+O24+O25+O26+O27+O28+O29+O30+O31+O32+O33+O34+O35+O36+O37)</f>
        <v>8993833</v>
      </c>
      <c r="P20" s="147">
        <f>SUM(P21+P22+P23+P24+P25+P26+P27+P28+P29+P30+P31+P32+P33+P34+P35+P36+P37)</f>
        <v>8818088.58</v>
      </c>
      <c r="Q20" s="144">
        <v>175744</v>
      </c>
    </row>
    <row r="21" spans="1:17" ht="18">
      <c r="A21" s="156">
        <v>1</v>
      </c>
      <c r="B21" s="166" t="s">
        <v>93</v>
      </c>
      <c r="C21" s="163">
        <v>240526</v>
      </c>
      <c r="D21" s="163">
        <v>240526</v>
      </c>
      <c r="E21" s="127">
        <v>295335</v>
      </c>
      <c r="F21" s="127">
        <v>295335</v>
      </c>
      <c r="G21" s="127">
        <v>295335</v>
      </c>
      <c r="H21" s="127">
        <v>295335</v>
      </c>
      <c r="I21" s="127">
        <v>295335</v>
      </c>
      <c r="J21" s="127">
        <v>295335</v>
      </c>
      <c r="K21" s="127">
        <v>295335</v>
      </c>
      <c r="L21" s="127">
        <v>295335</v>
      </c>
      <c r="M21" s="127">
        <v>295335</v>
      </c>
      <c r="N21" s="127">
        <v>295335</v>
      </c>
      <c r="O21" s="146">
        <v>2886312</v>
      </c>
      <c r="P21" s="147">
        <v>2886302</v>
      </c>
      <c r="Q21" s="154">
        <v>10</v>
      </c>
    </row>
    <row r="22" spans="1:17" ht="18">
      <c r="A22" s="159">
        <v>2</v>
      </c>
      <c r="B22" s="149" t="s">
        <v>15</v>
      </c>
      <c r="C22" s="163">
        <v>42388</v>
      </c>
      <c r="D22" s="163">
        <v>155293</v>
      </c>
      <c r="E22" s="163">
        <v>307204</v>
      </c>
      <c r="F22" s="163">
        <v>98870</v>
      </c>
      <c r="G22" s="163">
        <v>81470</v>
      </c>
      <c r="H22" s="163">
        <v>241277</v>
      </c>
      <c r="I22" s="163">
        <v>121884</v>
      </c>
      <c r="J22" s="163">
        <v>153347</v>
      </c>
      <c r="K22" s="163">
        <v>82050</v>
      </c>
      <c r="L22" s="163">
        <v>135130</v>
      </c>
      <c r="M22" s="163">
        <v>82350</v>
      </c>
      <c r="N22" s="127">
        <v>173890</v>
      </c>
      <c r="O22" s="146">
        <v>600000</v>
      </c>
      <c r="P22" s="147">
        <v>598114</v>
      </c>
      <c r="Q22" s="144">
        <v>1886</v>
      </c>
    </row>
    <row r="23" spans="1:17" ht="18">
      <c r="A23" s="159">
        <v>3</v>
      </c>
      <c r="B23" s="149" t="s">
        <v>46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4"/>
      <c r="M23" s="165"/>
      <c r="N23" s="127"/>
      <c r="O23" s="146">
        <v>20000</v>
      </c>
      <c r="P23" s="147"/>
      <c r="Q23" s="144">
        <v>20000</v>
      </c>
    </row>
    <row r="24" spans="1:17" ht="18">
      <c r="A24" s="159">
        <v>4</v>
      </c>
      <c r="B24" s="149" t="s">
        <v>47</v>
      </c>
      <c r="C24" s="151">
        <v>11399</v>
      </c>
      <c r="D24" s="151">
        <v>11399</v>
      </c>
      <c r="E24" s="151">
        <v>11399</v>
      </c>
      <c r="F24" s="151">
        <v>11794</v>
      </c>
      <c r="G24" s="151">
        <v>11794</v>
      </c>
      <c r="H24" s="151">
        <v>11794</v>
      </c>
      <c r="I24" s="151">
        <v>12029</v>
      </c>
      <c r="J24" s="151">
        <v>12029</v>
      </c>
      <c r="K24" s="151">
        <v>12029</v>
      </c>
      <c r="L24" s="150">
        <v>12278</v>
      </c>
      <c r="M24" s="150">
        <v>12278</v>
      </c>
      <c r="N24" s="150">
        <v>12278</v>
      </c>
      <c r="O24" s="146">
        <v>141450</v>
      </c>
      <c r="P24" s="147">
        <v>141450</v>
      </c>
      <c r="Q24" s="144"/>
    </row>
    <row r="25" spans="1:17" ht="18">
      <c r="A25" s="159">
        <v>5</v>
      </c>
      <c r="B25" s="149" t="s">
        <v>48</v>
      </c>
      <c r="C25" s="151"/>
      <c r="D25" s="151"/>
      <c r="E25" s="151"/>
      <c r="F25" s="151"/>
      <c r="G25" s="151"/>
      <c r="H25" s="151"/>
      <c r="I25" s="151"/>
      <c r="J25" s="151">
        <v>4200</v>
      </c>
      <c r="K25" s="151"/>
      <c r="L25" s="150"/>
      <c r="M25" s="152"/>
      <c r="N25" s="153"/>
      <c r="O25" s="146">
        <v>18200</v>
      </c>
      <c r="P25" s="147">
        <f>SUM(C25+D25+E25+F25+G25+H25+I25+J25+K25+L25+M25+N25)</f>
        <v>4200</v>
      </c>
      <c r="Q25" s="144">
        <v>14000</v>
      </c>
    </row>
    <row r="26" spans="1:17" ht="18">
      <c r="A26" s="159">
        <v>6</v>
      </c>
      <c r="B26" s="149" t="s">
        <v>49</v>
      </c>
      <c r="C26" s="151">
        <v>54000</v>
      </c>
      <c r="D26" s="151">
        <v>158592</v>
      </c>
      <c r="E26" s="151"/>
      <c r="F26" s="151"/>
      <c r="G26" s="151"/>
      <c r="H26" s="151"/>
      <c r="I26" s="151"/>
      <c r="J26" s="151"/>
      <c r="K26" s="151"/>
      <c r="L26" s="150"/>
      <c r="M26" s="152"/>
      <c r="N26" s="153"/>
      <c r="O26" s="146">
        <v>345000</v>
      </c>
      <c r="P26" s="147">
        <f>SUM(C26+D26+E26+F26+G26+H26+I26+J26+K26+L26+M26+N26)</f>
        <v>212592</v>
      </c>
      <c r="Q26" s="144">
        <v>132408</v>
      </c>
    </row>
    <row r="27" spans="1:17" ht="18">
      <c r="A27" s="159">
        <v>7</v>
      </c>
      <c r="B27" s="149" t="s">
        <v>50</v>
      </c>
      <c r="C27" s="163">
        <v>5000</v>
      </c>
      <c r="D27" s="163">
        <v>5000</v>
      </c>
      <c r="E27" s="163">
        <v>5000</v>
      </c>
      <c r="F27" s="163">
        <v>5000</v>
      </c>
      <c r="G27" s="163">
        <v>5000</v>
      </c>
      <c r="H27" s="163">
        <v>5000</v>
      </c>
      <c r="I27" s="163">
        <v>5000</v>
      </c>
      <c r="J27" s="163">
        <v>5000</v>
      </c>
      <c r="K27" s="163">
        <v>5000</v>
      </c>
      <c r="L27" s="164">
        <v>5000</v>
      </c>
      <c r="M27" s="165">
        <v>5000</v>
      </c>
      <c r="N27" s="127">
        <v>5000</v>
      </c>
      <c r="O27" s="146">
        <v>60000</v>
      </c>
      <c r="P27" s="147">
        <f>SUM(C27+D27+E27+F27+G27+H27+I27+J27+K27+L27+M27+N27)</f>
        <v>60000</v>
      </c>
      <c r="Q27" s="154"/>
    </row>
    <row r="28" spans="1:17" ht="18">
      <c r="A28" s="159">
        <v>8</v>
      </c>
      <c r="B28" s="149" t="s">
        <v>51</v>
      </c>
      <c r="C28" s="151"/>
      <c r="D28" s="151">
        <v>1550</v>
      </c>
      <c r="E28" s="151"/>
      <c r="F28" s="151">
        <v>200</v>
      </c>
      <c r="G28" s="151"/>
      <c r="H28" s="151"/>
      <c r="I28" s="151"/>
      <c r="J28" s="150"/>
      <c r="K28" s="150"/>
      <c r="L28" s="150">
        <v>700</v>
      </c>
      <c r="M28" s="150"/>
      <c r="N28" s="152"/>
      <c r="O28" s="146">
        <v>12000</v>
      </c>
      <c r="P28" s="147">
        <f>SUM(C28+D28+E28+F28+G28+H28+I28+J28+K28+L28+M28+N28)</f>
        <v>2450</v>
      </c>
      <c r="Q28" s="144">
        <v>9550</v>
      </c>
    </row>
    <row r="29" spans="1:17" ht="18">
      <c r="A29" s="159">
        <v>9</v>
      </c>
      <c r="B29" s="149" t="s">
        <v>52</v>
      </c>
      <c r="C29" s="151">
        <v>12329</v>
      </c>
      <c r="D29" s="151">
        <v>4204</v>
      </c>
      <c r="E29" s="151">
        <v>32412</v>
      </c>
      <c r="F29" s="151">
        <v>7675</v>
      </c>
      <c r="G29" s="151">
        <v>11347</v>
      </c>
      <c r="H29" s="151">
        <v>42292</v>
      </c>
      <c r="I29" s="151">
        <v>34404</v>
      </c>
      <c r="J29" s="151">
        <v>28207</v>
      </c>
      <c r="K29" s="151">
        <v>26280</v>
      </c>
      <c r="L29" s="151">
        <v>40204</v>
      </c>
      <c r="M29" s="151">
        <v>45216</v>
      </c>
      <c r="N29" s="153">
        <v>22038</v>
      </c>
      <c r="O29" s="146">
        <v>48000</v>
      </c>
      <c r="P29" s="147">
        <v>154608</v>
      </c>
      <c r="Q29" s="144">
        <v>-106608</v>
      </c>
    </row>
    <row r="30" spans="1:17" ht="18">
      <c r="A30" s="159">
        <v>10</v>
      </c>
      <c r="B30" s="149" t="s">
        <v>53</v>
      </c>
      <c r="C30" s="151">
        <v>17324</v>
      </c>
      <c r="D30" s="151">
        <v>18441</v>
      </c>
      <c r="E30" s="151">
        <v>15500</v>
      </c>
      <c r="F30" s="151">
        <v>27113</v>
      </c>
      <c r="G30" s="151">
        <v>13946</v>
      </c>
      <c r="H30" s="151">
        <v>25867</v>
      </c>
      <c r="I30" s="151">
        <v>20450</v>
      </c>
      <c r="J30" s="151">
        <v>27689</v>
      </c>
      <c r="K30" s="151">
        <v>23620</v>
      </c>
      <c r="L30" s="151">
        <v>26365</v>
      </c>
      <c r="M30" s="150">
        <v>22487</v>
      </c>
      <c r="N30" s="153">
        <v>32821</v>
      </c>
      <c r="O30" s="146">
        <v>382871</v>
      </c>
      <c r="P30" s="147">
        <f>SUM(C30+D30+E30+F30+G30+H30+I30+J30+K30+L30+M30+N30)</f>
        <v>271623</v>
      </c>
      <c r="Q30" s="144">
        <v>111248</v>
      </c>
    </row>
    <row r="31" spans="1:17" ht="18">
      <c r="A31" s="159">
        <v>11</v>
      </c>
      <c r="B31" s="149" t="s">
        <v>54</v>
      </c>
      <c r="C31" s="151">
        <v>39457</v>
      </c>
      <c r="D31" s="151">
        <v>83524</v>
      </c>
      <c r="E31" s="151">
        <v>15977</v>
      </c>
      <c r="F31" s="151">
        <v>72526</v>
      </c>
      <c r="G31" s="151">
        <v>60531</v>
      </c>
      <c r="H31" s="153">
        <v>60536</v>
      </c>
      <c r="I31" s="153">
        <v>61990</v>
      </c>
      <c r="J31" s="153">
        <v>73034</v>
      </c>
      <c r="K31" s="153">
        <v>100021</v>
      </c>
      <c r="L31" s="153">
        <v>73575</v>
      </c>
      <c r="M31" s="153">
        <v>85776</v>
      </c>
      <c r="N31" s="153">
        <v>74303</v>
      </c>
      <c r="O31" s="146">
        <v>600000</v>
      </c>
      <c r="P31" s="147">
        <v>665250</v>
      </c>
      <c r="Q31" s="144">
        <v>-65250</v>
      </c>
    </row>
    <row r="32" spans="1:17" ht="18">
      <c r="A32" s="159">
        <v>12</v>
      </c>
      <c r="B32" s="149" t="s">
        <v>55</v>
      </c>
      <c r="C32" s="151">
        <v>6695</v>
      </c>
      <c r="D32" s="151">
        <v>2226</v>
      </c>
      <c r="E32" s="151">
        <v>5965.5</v>
      </c>
      <c r="F32" s="151">
        <v>15217</v>
      </c>
      <c r="G32" s="151">
        <v>10300</v>
      </c>
      <c r="H32" s="151">
        <v>35226</v>
      </c>
      <c r="I32" s="151">
        <v>13071</v>
      </c>
      <c r="J32" s="151">
        <v>7097</v>
      </c>
      <c r="K32" s="153">
        <v>3966</v>
      </c>
      <c r="L32" s="153">
        <v>38554</v>
      </c>
      <c r="M32" s="153">
        <v>12978</v>
      </c>
      <c r="N32" s="153">
        <v>118007</v>
      </c>
      <c r="O32" s="146">
        <v>290000</v>
      </c>
      <c r="P32" s="147">
        <v>269302</v>
      </c>
      <c r="Q32" s="144">
        <v>20698</v>
      </c>
    </row>
    <row r="33" spans="1:17" ht="18">
      <c r="A33" s="159">
        <v>13</v>
      </c>
      <c r="B33" s="149" t="s">
        <v>16</v>
      </c>
      <c r="C33" s="151">
        <v>22629</v>
      </c>
      <c r="D33" s="151">
        <v>11293</v>
      </c>
      <c r="E33" s="151">
        <v>8027</v>
      </c>
      <c r="F33" s="151">
        <v>10000</v>
      </c>
      <c r="G33" s="151">
        <v>5151</v>
      </c>
      <c r="H33" s="151">
        <v>49215</v>
      </c>
      <c r="I33" s="151">
        <v>936</v>
      </c>
      <c r="J33" s="151">
        <v>1485</v>
      </c>
      <c r="K33" s="151">
        <v>458</v>
      </c>
      <c r="L33" s="150"/>
      <c r="M33" s="150">
        <v>875</v>
      </c>
      <c r="N33" s="153">
        <v>2999.58</v>
      </c>
      <c r="O33" s="146">
        <v>120000</v>
      </c>
      <c r="P33" s="147">
        <f>SUM(C33+D33+E33+F33+G33+H33+I33+J33+K33+L33+M33+N33)</f>
        <v>113068.58</v>
      </c>
      <c r="Q33" s="144">
        <v>6931</v>
      </c>
    </row>
    <row r="34" spans="1:17" ht="18">
      <c r="A34" s="159">
        <v>14</v>
      </c>
      <c r="B34" s="149" t="s">
        <v>56</v>
      </c>
      <c r="C34" s="151"/>
      <c r="D34" s="151"/>
      <c r="E34" s="151"/>
      <c r="F34" s="153">
        <v>140362</v>
      </c>
      <c r="G34" s="153"/>
      <c r="H34" s="151"/>
      <c r="I34" s="151"/>
      <c r="J34" s="151"/>
      <c r="K34" s="151"/>
      <c r="L34" s="150"/>
      <c r="M34" s="150">
        <v>103219</v>
      </c>
      <c r="N34" s="153"/>
      <c r="O34" s="146">
        <v>110000</v>
      </c>
      <c r="P34" s="147">
        <v>103219</v>
      </c>
      <c r="Q34" s="144">
        <v>6781</v>
      </c>
    </row>
    <row r="35" spans="1:17" ht="36">
      <c r="A35" s="159">
        <v>15</v>
      </c>
      <c r="B35" s="149" t="s">
        <v>87</v>
      </c>
      <c r="C35" s="163"/>
      <c r="D35" s="163">
        <v>1012500</v>
      </c>
      <c r="E35" s="163"/>
      <c r="F35" s="163">
        <v>2217500</v>
      </c>
      <c r="G35" s="163"/>
      <c r="H35" s="163"/>
      <c r="I35" s="163">
        <v>61250</v>
      </c>
      <c r="J35" s="163"/>
      <c r="K35" s="163"/>
      <c r="L35" s="164">
        <v>60000</v>
      </c>
      <c r="M35" s="165"/>
      <c r="N35" s="127"/>
      <c r="O35" s="162">
        <v>2000000</v>
      </c>
      <c r="P35" s="147">
        <v>1950000</v>
      </c>
      <c r="Q35" s="144">
        <v>50000</v>
      </c>
    </row>
    <row r="36" spans="1:17" ht="36">
      <c r="A36" s="159">
        <v>16</v>
      </c>
      <c r="B36" s="149" t="s">
        <v>57</v>
      </c>
      <c r="C36" s="163"/>
      <c r="D36" s="163"/>
      <c r="E36" s="163">
        <v>259760</v>
      </c>
      <c r="F36" s="163"/>
      <c r="G36" s="163">
        <v>30390</v>
      </c>
      <c r="H36" s="163"/>
      <c r="I36" s="163"/>
      <c r="J36" s="163"/>
      <c r="K36" s="163"/>
      <c r="L36" s="164"/>
      <c r="M36" s="165"/>
      <c r="N36" s="127"/>
      <c r="O36" s="162">
        <v>200000</v>
      </c>
      <c r="P36" s="147">
        <v>200000</v>
      </c>
      <c r="Q36" s="144"/>
    </row>
    <row r="37" spans="1:17" ht="36">
      <c r="A37" s="159">
        <v>17</v>
      </c>
      <c r="B37" s="149" t="s">
        <v>88</v>
      </c>
      <c r="C37" s="163">
        <v>894</v>
      </c>
      <c r="D37" s="163"/>
      <c r="E37" s="163">
        <v>340604.05</v>
      </c>
      <c r="F37" s="163"/>
      <c r="G37" s="163">
        <v>1646</v>
      </c>
      <c r="H37" s="163">
        <v>1137</v>
      </c>
      <c r="I37" s="163">
        <v>1500</v>
      </c>
      <c r="J37" s="163">
        <v>836738</v>
      </c>
      <c r="K37" s="163">
        <v>700</v>
      </c>
      <c r="L37" s="164"/>
      <c r="M37" s="165">
        <v>2690</v>
      </c>
      <c r="N37" s="127">
        <v>653835</v>
      </c>
      <c r="O37" s="162">
        <v>1160000</v>
      </c>
      <c r="P37" s="147">
        <v>1185910</v>
      </c>
      <c r="Q37" s="144">
        <v>-25910</v>
      </c>
    </row>
    <row r="38" spans="1:17" ht="18">
      <c r="A38" s="156" t="s">
        <v>17</v>
      </c>
      <c r="B38" s="149" t="s">
        <v>18</v>
      </c>
      <c r="C38" s="163">
        <v>144453</v>
      </c>
      <c r="D38" s="163">
        <v>216526</v>
      </c>
      <c r="E38" s="163">
        <f>SUM(E39+E40)</f>
        <v>146255</v>
      </c>
      <c r="F38" s="163">
        <f>SUM(F39+F40)</f>
        <v>175605</v>
      </c>
      <c r="G38" s="163">
        <f>SUM(G39+G40)</f>
        <v>119573</v>
      </c>
      <c r="H38" s="163">
        <f>SUM(H39+H40)</f>
        <v>238219</v>
      </c>
      <c r="I38" s="163">
        <v>121357</v>
      </c>
      <c r="J38" s="163">
        <v>206204</v>
      </c>
      <c r="K38" s="163">
        <f>SUM(K39+K40)</f>
        <v>196500</v>
      </c>
      <c r="L38" s="163">
        <f>SUM(L39+L40)</f>
        <v>115059</v>
      </c>
      <c r="M38" s="163">
        <f>SUM(M39+M40)</f>
        <v>83891</v>
      </c>
      <c r="N38" s="127">
        <f>SUM(N39+N40)</f>
        <v>153761.3</v>
      </c>
      <c r="O38" s="146">
        <v>2687673</v>
      </c>
      <c r="P38" s="147">
        <f>SUM(C38+D38+E38+F38+G38+H38+I38+J38+K38+L38+M38+N38)</f>
        <v>1917403.3</v>
      </c>
      <c r="Q38" s="144">
        <v>770270</v>
      </c>
    </row>
    <row r="39" spans="1:17" ht="18">
      <c r="A39" s="159">
        <v>1</v>
      </c>
      <c r="B39" s="167" t="s">
        <v>33</v>
      </c>
      <c r="C39" s="163">
        <v>144453</v>
      </c>
      <c r="D39" s="168">
        <v>213530</v>
      </c>
      <c r="E39" s="163">
        <v>146255</v>
      </c>
      <c r="F39" s="163">
        <v>171199</v>
      </c>
      <c r="G39" s="169">
        <v>119573</v>
      </c>
      <c r="H39" s="163">
        <v>230323</v>
      </c>
      <c r="I39" s="163">
        <v>121357</v>
      </c>
      <c r="J39" s="163">
        <v>206204</v>
      </c>
      <c r="K39" s="163">
        <v>196500</v>
      </c>
      <c r="L39" s="164">
        <v>100078</v>
      </c>
      <c r="M39" s="164">
        <v>83891</v>
      </c>
      <c r="N39" s="127">
        <v>153761.3</v>
      </c>
      <c r="O39" s="146">
        <v>2656803</v>
      </c>
      <c r="P39" s="147">
        <f>SUM(C39+D39+E39+F39+G39+H39+I39+J39+K39+L39+M39+N39)</f>
        <v>1887124.3</v>
      </c>
      <c r="Q39" s="154"/>
    </row>
    <row r="40" spans="1:17" ht="18">
      <c r="A40" s="170">
        <v>2</v>
      </c>
      <c r="B40" s="167" t="s">
        <v>59</v>
      </c>
      <c r="C40" s="168"/>
      <c r="D40" s="168">
        <v>2996</v>
      </c>
      <c r="E40" s="168"/>
      <c r="F40" s="168">
        <v>4406</v>
      </c>
      <c r="G40" s="168"/>
      <c r="H40" s="168">
        <v>7896</v>
      </c>
      <c r="I40" s="168"/>
      <c r="J40" s="168"/>
      <c r="K40" s="168"/>
      <c r="L40" s="168">
        <v>14981</v>
      </c>
      <c r="M40" s="171"/>
      <c r="N40" s="172"/>
      <c r="O40" s="146">
        <v>30870</v>
      </c>
      <c r="P40" s="147">
        <f>SUM(C40+D40+E40+F40+G40+H40+I40+J40+K40+L40+M40+N40)</f>
        <v>30279</v>
      </c>
      <c r="Q40" s="154"/>
    </row>
    <row r="41" spans="1:17" ht="18">
      <c r="A41" s="156"/>
      <c r="B41" s="173" t="s">
        <v>89</v>
      </c>
      <c r="C41" s="125" t="e">
        <f aca="true" t="shared" si="6" ref="C41:P41">C11+C19</f>
        <v>#REF!</v>
      </c>
      <c r="D41" s="125" t="e">
        <f t="shared" si="6"/>
        <v>#REF!</v>
      </c>
      <c r="E41" s="125" t="e">
        <f t="shared" si="6"/>
        <v>#REF!</v>
      </c>
      <c r="F41" s="125" t="e">
        <f t="shared" si="6"/>
        <v>#REF!</v>
      </c>
      <c r="G41" s="125" t="e">
        <f t="shared" si="6"/>
        <v>#REF!</v>
      </c>
      <c r="H41" s="125" t="e">
        <f t="shared" si="6"/>
        <v>#REF!</v>
      </c>
      <c r="I41" s="125" t="e">
        <f t="shared" si="6"/>
        <v>#REF!</v>
      </c>
      <c r="J41" s="125">
        <f t="shared" si="6"/>
        <v>3610382</v>
      </c>
      <c r="K41" s="125" t="e">
        <f t="shared" si="6"/>
        <v>#REF!</v>
      </c>
      <c r="L41" s="125" t="e">
        <f t="shared" si="6"/>
        <v>#REF!</v>
      </c>
      <c r="M41" s="125" t="e">
        <f t="shared" si="6"/>
        <v>#REF!</v>
      </c>
      <c r="N41" s="125" t="e">
        <f t="shared" si="6"/>
        <v>#REF!</v>
      </c>
      <c r="O41" s="146">
        <f t="shared" si="6"/>
        <v>31230389</v>
      </c>
      <c r="P41" s="25">
        <f t="shared" si="6"/>
        <v>29643291.880000003</v>
      </c>
      <c r="Q41" s="144">
        <v>1587097</v>
      </c>
    </row>
    <row r="42" spans="1:17" ht="18">
      <c r="A42" s="174"/>
      <c r="B42" s="173" t="s">
        <v>90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6"/>
      <c r="O42" s="177">
        <v>19724846</v>
      </c>
      <c r="P42" s="178">
        <v>18258489</v>
      </c>
      <c r="Q42" s="179">
        <v>1466357</v>
      </c>
    </row>
    <row r="43" spans="1:17" ht="18">
      <c r="A43" s="156"/>
      <c r="B43" s="173" t="s">
        <v>91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80">
        <v>50955235</v>
      </c>
      <c r="P43" s="147">
        <v>47901781</v>
      </c>
      <c r="Q43" s="144">
        <v>3053454</v>
      </c>
    </row>
    <row r="44" spans="1:17" ht="18.75" thickBot="1">
      <c r="A44" s="181"/>
      <c r="B44" s="182" t="s">
        <v>92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44">
        <v>26434374</v>
      </c>
      <c r="Q44" s="184"/>
    </row>
    <row r="45" spans="1:17" ht="12.75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1:17" ht="12.7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12.7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7" ht="12.7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1:17" ht="12.7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1:17" ht="12.7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1:17" ht="12.75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1:17" ht="12.75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1:17" ht="12.75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1:17" ht="12.75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1:17" ht="12.7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1:17" ht="12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1:17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1:17" ht="12.7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1:17" ht="12.7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1:17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1:17" ht="12.7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1:17" ht="12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1:17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1:17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1:17" ht="12.75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1:17" ht="12.7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1:17" ht="12.7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1:17" ht="12.75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12.7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1:17" ht="12.75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1:17" ht="12.7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1:17" ht="12.7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1:17" ht="12.7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1:17" ht="12.7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1:17" ht="12.7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1:17" ht="12.75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1:17" ht="12.75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1:17" ht="12.75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1:17" ht="12.75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1:17" ht="12.75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1:17" ht="12.75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1:17" ht="12.7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1:17" ht="12.75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1:17" ht="12.75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1:17" ht="12.75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1:17" ht="12.75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1:17" ht="12.75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1:17" ht="12.75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1:17" ht="12.75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1:17" ht="12.75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1:17" ht="12.75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1:17" ht="12.7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1:17" ht="12.7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1:17" ht="12.7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1:17" ht="12.7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1:17" ht="12.7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1:17" ht="12.7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1:17" ht="12.7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1:17" ht="12.7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1:17" ht="12.75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1:17" ht="12.75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1:17" ht="12.75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1:17" ht="12.75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1:17" ht="12.75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1:17" ht="12.75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1:17" ht="12.75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1:17" ht="12.75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1:17" ht="12.75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1:17" ht="12.75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1:17" ht="12.75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1:17" ht="12.75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1:17" ht="12.75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1:17" ht="12.75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1:17" ht="12.75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1:17" ht="12.75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1:17" ht="12.75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1:17" ht="12.75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1:17" ht="12.75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1:17" ht="12.75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1:17" ht="12.75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1:17" ht="12.75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1:17" ht="12.75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1:17" ht="12.75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1:17" ht="12.75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1:17" ht="12.75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1:17" ht="12.75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1:17" ht="12.75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1:17" ht="12.75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1:17" ht="12.75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1:17" ht="12.75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1:17" ht="12.75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1:17" ht="12.75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1:17" ht="12.75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1:17" ht="12.75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1:17" ht="12.75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1:17" ht="12.75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1:17" ht="12.75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1:17" ht="12.75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1:17" ht="12.75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1:17" ht="12.75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1:17" ht="12.75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1:17" ht="12.75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1:17" ht="12.75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1:17" ht="12.75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1:17" ht="12.75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1:17" ht="12.75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1:17" ht="12.75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1:17" ht="12.75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1:17" ht="12.75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1:17" ht="12.75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1:17" ht="12.75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1:17" ht="12.75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1:17" ht="12.75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1:17" ht="12.75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1:17" ht="12.75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1:17" ht="12.75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1:17" ht="12.75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1:17" ht="12.75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1:17" ht="12.75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1:17" ht="12.75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1:17" ht="12.75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1:17" ht="12.75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1:17" ht="12.75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1:17" ht="12.75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1:17" ht="12.75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1:17" ht="12.75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1:17" ht="12.75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1:17" ht="12.75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1:17" ht="12.75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1:17" ht="12.75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1:17" ht="12.75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1:17" ht="12.75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1:17" ht="12.75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1:17" ht="12.75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1:17" ht="12.75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1:17" ht="12.75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1:17" ht="12.75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1:17" ht="12.75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1:17" ht="12.75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1:17" ht="12.75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1:17" ht="12.75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1:17" ht="12.75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1:17" ht="12.75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1:17" ht="12.75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1:17" ht="12.75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</row>
    <row r="186" spans="1:17" ht="12.75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1:17" ht="12.75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1:17" ht="12.75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1:17" ht="12.75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1:17" ht="12.75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1:17" ht="12.75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1:17" ht="12.75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1:17" ht="12.75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1:17" ht="12.75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1:17" ht="12.75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1:17" ht="12.75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1:17" ht="12.75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1:17" ht="12.75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1:17" ht="12.75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</row>
    <row r="200" spans="1:17" ht="12.75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1:17" ht="12.75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1:17" ht="12.75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1:17" ht="12.75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1:17" ht="12.75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1:17" ht="12.75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1:17" ht="12.75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1:17" ht="12.75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1:17" ht="12.75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1:17" ht="12.75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1:17" ht="12.75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1:17" ht="12.75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</row>
    <row r="212" spans="1:17" ht="12.75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</row>
    <row r="213" spans="1:17" ht="12.75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1:17" ht="12.75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</row>
    <row r="215" spans="1:17" ht="12.75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1:17" ht="12.75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</row>
    <row r="217" spans="1:17" ht="12.75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</row>
    <row r="218" spans="1:17" ht="12.75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</row>
    <row r="219" spans="1:17" ht="12.75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</row>
    <row r="220" spans="1:17" ht="12.75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1:17" ht="12.75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1:17" ht="12.75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1:17" ht="12.75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1:17" ht="12.75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</row>
    <row r="225" spans="1:17" ht="12.75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</row>
    <row r="226" spans="1:17" ht="12.75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</row>
    <row r="227" spans="1:17" ht="12.75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1:17" ht="12.75">
      <c r="A228" s="130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1:17" ht="12.75">
      <c r="A229" s="130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1:17" ht="12.75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</row>
    <row r="231" spans="1:17" ht="12.75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</row>
    <row r="232" spans="1:17" ht="12.75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</row>
    <row r="233" spans="1:17" ht="12.75">
      <c r="A233" s="130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</row>
    <row r="234" spans="1:17" ht="12.75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</row>
    <row r="235" spans="1:17" ht="12.75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</row>
    <row r="236" spans="1:17" ht="12.75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</row>
    <row r="237" spans="1:17" ht="12.75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</row>
    <row r="238" spans="1:17" ht="12.75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</row>
    <row r="239" spans="1:17" ht="12.75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</row>
    <row r="240" spans="1:17" ht="12.75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</row>
    <row r="241" spans="1:17" ht="12.75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</row>
    <row r="242" spans="1:17" ht="12.75">
      <c r="A242" s="130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</row>
    <row r="243" spans="1:17" ht="12.75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</row>
    <row r="244" spans="1:17" ht="12.75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</row>
    <row r="245" spans="1:17" ht="12.75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</row>
    <row r="246" spans="1:17" ht="12.75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</row>
    <row r="247" spans="1:17" ht="12.75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</row>
    <row r="248" spans="1:17" ht="12.75">
      <c r="A248" s="130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</row>
    <row r="249" spans="1:17" ht="12.75">
      <c r="A249" s="130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</row>
    <row r="250" spans="1:17" ht="12.75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</row>
    <row r="251" spans="1:17" ht="12.75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</row>
    <row r="252" spans="1:17" ht="12.75">
      <c r="A252" s="130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</row>
    <row r="253" spans="1:17" ht="12.75">
      <c r="A253" s="130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</row>
    <row r="254" spans="1:17" ht="12.75">
      <c r="A254" s="130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</row>
    <row r="255" spans="1:17" ht="12.75">
      <c r="A255" s="130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</row>
    <row r="256" spans="1:17" ht="12.75">
      <c r="A256" s="130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</row>
    <row r="257" spans="1:17" ht="12.75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</row>
    <row r="258" spans="1:17" ht="12.75">
      <c r="A258" s="130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</row>
    <row r="259" spans="1:17" ht="12.75">
      <c r="A259" s="130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</row>
    <row r="260" spans="1:17" ht="12.75">
      <c r="A260" s="130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</row>
    <row r="261" spans="1:17" ht="12.75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</row>
    <row r="262" spans="1:17" ht="12.75">
      <c r="A262" s="130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</row>
    <row r="263" spans="1:17" ht="12.75">
      <c r="A263" s="130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</row>
    <row r="264" spans="1:17" ht="12.75">
      <c r="A264" s="130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</row>
    <row r="265" spans="1:17" ht="12.75">
      <c r="A265" s="130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</row>
    <row r="266" spans="1:17" ht="12.75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</row>
    <row r="267" spans="1:17" ht="12.75">
      <c r="A267" s="130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</row>
    <row r="268" spans="1:17" ht="12.75">
      <c r="A268" s="130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</row>
    <row r="269" spans="1:17" ht="12.75">
      <c r="A269" s="130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</row>
    <row r="270" spans="1:17" ht="12.75">
      <c r="A270" s="130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</row>
    <row r="271" spans="1:17" ht="12.75">
      <c r="A271" s="130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</row>
    <row r="272" spans="1:17" ht="12.75">
      <c r="A272" s="130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</row>
    <row r="273" spans="1:17" ht="12.75">
      <c r="A273" s="130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</row>
    <row r="274" spans="1:17" ht="12.75">
      <c r="A274" s="130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</row>
    <row r="275" spans="1:17" ht="12.75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</row>
    <row r="276" spans="1:17" ht="12.75">
      <c r="A276" s="130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</row>
    <row r="277" spans="1:17" ht="12.75">
      <c r="A277" s="130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</row>
    <row r="278" spans="1:17" ht="12.75">
      <c r="A278" s="130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</row>
    <row r="279" spans="1:17" ht="12.75">
      <c r="A279" s="130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</row>
    <row r="280" spans="1:17" ht="12.75">
      <c r="A280" s="130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</row>
    <row r="281" spans="1:17" ht="12.75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</row>
    <row r="282" spans="1:17" ht="12.75">
      <c r="A282" s="130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</row>
    <row r="283" spans="1:17" ht="12.75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</row>
    <row r="284" spans="1:17" ht="12.75">
      <c r="A284" s="130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</row>
    <row r="285" spans="1:17" ht="12.75">
      <c r="A285" s="130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</row>
    <row r="286" spans="1:17" ht="12.75">
      <c r="A286" s="130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</row>
    <row r="287" spans="1:17" ht="12.75">
      <c r="A287" s="130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</row>
    <row r="288" spans="1:17" ht="12.75">
      <c r="A288" s="130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</row>
    <row r="289" spans="1:17" ht="12.75">
      <c r="A289" s="130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</row>
    <row r="290" spans="1:17" ht="12.75">
      <c r="A290" s="130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</row>
    <row r="291" spans="1:17" ht="12.75">
      <c r="A291" s="130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</row>
    <row r="292" spans="1:17" ht="12.75">
      <c r="A292" s="130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</row>
    <row r="293" spans="1:17" ht="12.75">
      <c r="A293" s="130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</row>
    <row r="294" spans="1:17" ht="12.75">
      <c r="A294" s="130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</row>
    <row r="295" spans="1:17" ht="12.75">
      <c r="A295" s="130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</row>
    <row r="296" spans="1:17" ht="12.75">
      <c r="A296" s="130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</row>
    <row r="297" spans="1:17" ht="12.75">
      <c r="A297" s="130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</row>
    <row r="298" spans="1:17" ht="12.75">
      <c r="A298" s="130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</row>
    <row r="299" spans="1:17" ht="12.75">
      <c r="A299" s="130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</row>
    <row r="300" spans="1:17" ht="12.75">
      <c r="A300" s="130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</row>
    <row r="301" spans="1:17" ht="12.75">
      <c r="A301" s="130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</row>
    <row r="302" spans="1:17" ht="12.75">
      <c r="A302" s="130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</row>
    <row r="303" spans="1:17" ht="12.75">
      <c r="A303" s="130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</row>
    <row r="304" spans="1:17" ht="12.75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</row>
    <row r="305" spans="1:17" ht="12.75">
      <c r="A305" s="130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</row>
    <row r="306" spans="1:17" ht="12.75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</row>
    <row r="307" spans="1:17" ht="12.75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</row>
    <row r="308" spans="1:17" ht="12.75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</row>
    <row r="309" spans="1:17" ht="12.75">
      <c r="A309" s="130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</row>
    <row r="310" spans="1:17" ht="12.75">
      <c r="A310" s="130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</row>
    <row r="311" spans="1:17" ht="12.75">
      <c r="A311" s="130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</row>
    <row r="312" spans="1:17" ht="12.75">
      <c r="A312" s="130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</row>
    <row r="313" spans="1:17" ht="12.75">
      <c r="A313" s="130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</row>
    <row r="314" spans="1:17" ht="12.75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</row>
    <row r="315" spans="1:17" ht="12.75">
      <c r="A315" s="130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</row>
    <row r="316" spans="1:17" ht="12.75">
      <c r="A316" s="130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</row>
    <row r="317" spans="1:17" ht="12.75">
      <c r="A317" s="130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</row>
    <row r="318" spans="1:17" ht="12.75">
      <c r="A318" s="130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</row>
    <row r="319" spans="1:17" ht="12.75">
      <c r="A319" s="130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</row>
    <row r="320" spans="1:17" ht="12.75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</row>
    <row r="321" spans="1:17" ht="12.75">
      <c r="A321" s="130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</row>
    <row r="322" spans="1:17" ht="12.75">
      <c r="A322" s="130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</row>
    <row r="323" spans="1:17" ht="12.75">
      <c r="A323" s="130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</row>
    <row r="324" spans="1:17" ht="12.75">
      <c r="A324" s="130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</row>
    <row r="325" spans="1:17" ht="12.75">
      <c r="A325" s="130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</row>
    <row r="326" spans="1:17" ht="12.75">
      <c r="A326" s="130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</row>
    <row r="327" spans="1:17" ht="12.75">
      <c r="A327" s="130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</row>
    <row r="328" spans="1:17" ht="12.75">
      <c r="A328" s="130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</row>
    <row r="329" spans="1:17" ht="12.75">
      <c r="A329" s="130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</row>
    <row r="330" spans="1:17" ht="12.75">
      <c r="A330" s="130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</row>
    <row r="331" spans="1:17" ht="12.75">
      <c r="A331" s="130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</row>
    <row r="332" spans="1:17" ht="12.75">
      <c r="A332" s="130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</row>
    <row r="333" spans="1:17" ht="12.75">
      <c r="A333" s="130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</row>
    <row r="334" spans="1:17" ht="12.75">
      <c r="A334" s="130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</row>
    <row r="335" spans="1:17" ht="12.75">
      <c r="A335" s="130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</row>
    <row r="336" spans="1:17" ht="12.75">
      <c r="A336" s="130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</row>
    <row r="337" spans="1:17" ht="12.75">
      <c r="A337" s="130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</row>
    <row r="338" spans="1:17" ht="12.75">
      <c r="A338" s="130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</row>
    <row r="339" spans="1:17" ht="12.75">
      <c r="A339" s="130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</row>
    <row r="340" spans="1:17" ht="12.75">
      <c r="A340" s="130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</row>
    <row r="341" spans="1:17" ht="12.75">
      <c r="A341" s="130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</row>
    <row r="342" spans="1:17" ht="12.75">
      <c r="A342" s="130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</row>
    <row r="343" spans="1:17" ht="12.75">
      <c r="A343" s="130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</row>
    <row r="344" spans="1:17" ht="12.75">
      <c r="A344" s="130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</row>
    <row r="345" spans="1:17" ht="12.75">
      <c r="A345" s="130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</row>
    <row r="346" spans="1:17" ht="12.75">
      <c r="A346" s="130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</row>
    <row r="347" spans="1:17" ht="12.75">
      <c r="A347" s="130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</row>
    <row r="348" spans="1:17" ht="12.75">
      <c r="A348" s="130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</row>
    <row r="349" spans="1:17" ht="12.75">
      <c r="A349" s="130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</row>
    <row r="350" spans="1:17" ht="12.75">
      <c r="A350" s="130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</row>
    <row r="351" spans="1:17" ht="12.75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</row>
    <row r="352" spans="1:17" ht="12.75">
      <c r="A352" s="130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</row>
    <row r="353" spans="1:17" ht="12.75">
      <c r="A353" s="130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</row>
    <row r="354" spans="1:17" ht="12.75">
      <c r="A354" s="130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</row>
    <row r="355" spans="1:17" ht="12.75">
      <c r="A355" s="130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</row>
    <row r="356" spans="1:17" ht="12.75">
      <c r="A356" s="130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</row>
    <row r="357" spans="1:17" ht="12.75">
      <c r="A357" s="130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</row>
    <row r="358" spans="1:17" ht="12.75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</row>
    <row r="359" spans="1:17" ht="12.75">
      <c r="A359" s="130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</row>
    <row r="360" spans="1:17" ht="12.75">
      <c r="A360" s="130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</row>
    <row r="361" spans="1:17" ht="12.75">
      <c r="A361" s="130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</row>
    <row r="362" spans="1:17" ht="12.75">
      <c r="A362" s="130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</row>
    <row r="363" spans="1:17" ht="12.75">
      <c r="A363" s="130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</row>
    <row r="364" spans="1:17" ht="12.75">
      <c r="A364" s="130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</row>
    <row r="365" spans="1:17" ht="12.75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</row>
    <row r="366" spans="1:17" ht="12.75">
      <c r="A366" s="130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</row>
    <row r="367" spans="1:17" ht="12.75">
      <c r="A367" s="130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</row>
    <row r="368" spans="1:17" ht="12.75">
      <c r="A368" s="130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</row>
    <row r="369" spans="1:17" ht="12.75">
      <c r="A369" s="130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</row>
    <row r="370" spans="1:17" ht="12.75">
      <c r="A370" s="130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</row>
    <row r="371" spans="1:17" ht="12.75">
      <c r="A371" s="130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</row>
    <row r="372" spans="1:17" ht="12.75">
      <c r="A372" s="130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</row>
    <row r="373" spans="1:17" ht="12.75">
      <c r="A373" s="130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</row>
    <row r="374" spans="1:17" ht="12.75">
      <c r="A374" s="130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</row>
    <row r="375" spans="1:17" ht="12.75">
      <c r="A375" s="130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</row>
    <row r="376" spans="1:17" ht="12.75">
      <c r="A376" s="130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</row>
    <row r="377" spans="1:17" ht="12.75">
      <c r="A377" s="130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</row>
    <row r="378" spans="1:17" ht="12.75">
      <c r="A378" s="130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</row>
    <row r="379" spans="1:17" ht="12.75">
      <c r="A379" s="130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</row>
    <row r="380" spans="1:17" ht="12.75">
      <c r="A380" s="130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</row>
    <row r="381" spans="1:17" ht="12.75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</row>
    <row r="382" spans="1:17" ht="12.75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</row>
    <row r="383" spans="1:17" ht="12.75">
      <c r="A383" s="130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</row>
    <row r="384" spans="1:17" ht="12.75">
      <c r="A384" s="130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</row>
    <row r="385" spans="1:17" ht="12.75">
      <c r="A385" s="130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</row>
    <row r="386" spans="1:17" ht="12.75">
      <c r="A386" s="130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</row>
    <row r="387" spans="1:17" ht="12.75">
      <c r="A387" s="130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</row>
    <row r="388" spans="1:17" ht="12.75">
      <c r="A388" s="130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</row>
    <row r="389" spans="1:17" ht="12.75">
      <c r="A389" s="130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</row>
    <row r="390" spans="1:17" ht="12.75">
      <c r="A390" s="130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</row>
    <row r="391" spans="1:17" ht="12.75">
      <c r="A391" s="130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</row>
    <row r="392" spans="1:17" ht="12.75">
      <c r="A392" s="130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</row>
    <row r="393" spans="1:17" ht="12.75">
      <c r="A393" s="130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</row>
    <row r="394" spans="1:17" ht="12.75">
      <c r="A394" s="130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</row>
    <row r="395" spans="1:17" ht="12.75">
      <c r="A395" s="130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</row>
    <row r="396" spans="1:17" ht="12.75">
      <c r="A396" s="130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</row>
    <row r="397" spans="1:17" ht="12.75">
      <c r="A397" s="130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</row>
    <row r="398" spans="1:17" ht="12.75">
      <c r="A398" s="130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</row>
    <row r="399" spans="1:17" ht="12.75">
      <c r="A399" s="130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</row>
    <row r="400" spans="1:17" ht="12.75">
      <c r="A400" s="130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</row>
    <row r="401" spans="1:17" ht="12.75">
      <c r="A401" s="130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</row>
    <row r="402" spans="1:17" ht="12.75">
      <c r="A402" s="130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</row>
    <row r="403" spans="1:17" ht="12.75">
      <c r="A403" s="130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</row>
    <row r="404" spans="1:17" ht="12.75">
      <c r="A404" s="130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</row>
    <row r="405" spans="1:17" ht="12.75">
      <c r="A405" s="130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</row>
    <row r="406" spans="1:17" ht="12.75">
      <c r="A406" s="130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</row>
    <row r="407" spans="1:17" ht="12.75">
      <c r="A407" s="130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</row>
    <row r="408" spans="1:17" ht="12.75">
      <c r="A408" s="130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</row>
    <row r="409" spans="1:17" ht="12.75">
      <c r="A409" s="130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</row>
    <row r="410" spans="1:17" ht="12.75">
      <c r="A410" s="130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</row>
    <row r="411" spans="1:17" ht="12.75">
      <c r="A411" s="130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</row>
    <row r="412" spans="1:17" ht="12.75">
      <c r="A412" s="130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</row>
    <row r="413" spans="1:17" ht="12.75">
      <c r="A413" s="130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</row>
    <row r="414" spans="1:17" ht="12.75">
      <c r="A414" s="130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</row>
    <row r="415" spans="1:17" ht="12.75">
      <c r="A415" s="130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</row>
    <row r="416" spans="1:17" ht="12.75">
      <c r="A416" s="130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</row>
    <row r="417" spans="1:17" ht="12.75">
      <c r="A417" s="130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</row>
    <row r="418" spans="1:17" ht="12.75">
      <c r="A418" s="130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</row>
    <row r="419" spans="1:17" ht="12.75">
      <c r="A419" s="130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</row>
    <row r="420" spans="1:17" ht="12.75">
      <c r="A420" s="130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</row>
    <row r="421" spans="1:17" ht="12.75">
      <c r="A421" s="130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</row>
    <row r="422" spans="1:17" ht="12.75">
      <c r="A422" s="130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</row>
    <row r="423" spans="1:17" ht="12.75">
      <c r="A423" s="130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</row>
    <row r="424" spans="1:17" ht="12.75">
      <c r="A424" s="130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</row>
    <row r="425" spans="1:17" ht="12.75">
      <c r="A425" s="130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</row>
    <row r="426" spans="1:17" ht="12.75">
      <c r="A426" s="130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</row>
    <row r="427" spans="1:17" ht="12.75">
      <c r="A427" s="130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</row>
    <row r="428" spans="1:17" ht="12.75">
      <c r="A428" s="130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</row>
    <row r="429" spans="1:17" ht="12.75">
      <c r="A429" s="130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</row>
    <row r="430" spans="1:17" ht="12.75">
      <c r="A430" s="130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</row>
    <row r="431" spans="1:17" ht="12.75">
      <c r="A431" s="130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</row>
    <row r="432" spans="1:17" ht="12.75">
      <c r="A432" s="130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</row>
    <row r="433" spans="1:17" ht="12.75">
      <c r="A433" s="130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</row>
    <row r="434" spans="1:17" ht="12.75">
      <c r="A434" s="130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</row>
    <row r="435" spans="1:17" ht="12.75">
      <c r="A435" s="130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</row>
    <row r="436" spans="1:17" ht="12.75">
      <c r="A436" s="130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</row>
    <row r="437" spans="1:17" ht="12.75">
      <c r="A437" s="130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</row>
    <row r="438" spans="1:17" ht="12.75">
      <c r="A438" s="130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</row>
    <row r="439" spans="1:17" ht="12.75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</row>
    <row r="440" spans="1:17" ht="12.75">
      <c r="A440" s="130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</row>
    <row r="441" spans="1:17" ht="12.75">
      <c r="A441" s="130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</row>
    <row r="442" spans="1:17" ht="12.75">
      <c r="A442" s="130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</row>
    <row r="443" spans="1:17" ht="12.75">
      <c r="A443" s="130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</row>
    <row r="444" spans="1:17" ht="12.75">
      <c r="A444" s="130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</row>
    <row r="445" spans="1:17" ht="12.75">
      <c r="A445" s="130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</row>
    <row r="446" spans="1:17" ht="12.75">
      <c r="A446" s="130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</row>
    <row r="447" spans="1:17" ht="12.75">
      <c r="A447" s="130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</row>
    <row r="448" spans="1:17" ht="12.75">
      <c r="A448" s="130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</row>
    <row r="449" spans="1:17" ht="12.75">
      <c r="A449" s="130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</row>
    <row r="450" spans="1:17" ht="12.75">
      <c r="A450" s="130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</row>
    <row r="451" spans="1:17" ht="12.75">
      <c r="A451" s="130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</row>
    <row r="452" spans="1:17" ht="12.75">
      <c r="A452" s="130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</row>
    <row r="453" spans="1:17" ht="12.75">
      <c r="A453" s="130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</row>
    <row r="454" spans="1:17" ht="12.75">
      <c r="A454" s="130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</row>
    <row r="455" spans="1:17" ht="12.75">
      <c r="A455" s="130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</row>
    <row r="456" spans="1:17" ht="12.75">
      <c r="A456" s="130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</row>
    <row r="457" spans="1:17" ht="12.75">
      <c r="A457" s="130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</row>
    <row r="458" spans="1:17" ht="12.75">
      <c r="A458" s="130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</row>
    <row r="459" spans="1:17" ht="12.75">
      <c r="A459" s="130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</row>
    <row r="460" spans="1:17" ht="12.75">
      <c r="A460" s="130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</row>
    <row r="461" spans="1:17" ht="12.75">
      <c r="A461" s="130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</row>
    <row r="462" spans="1:17" ht="12.75">
      <c r="A462" s="130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</row>
    <row r="463" spans="1:17" ht="12.75">
      <c r="A463" s="130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</row>
    <row r="464" spans="1:17" ht="12.75">
      <c r="A464" s="130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</row>
    <row r="465" spans="1:17" ht="12.75">
      <c r="A465" s="130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</row>
    <row r="466" spans="1:17" ht="12.75">
      <c r="A466" s="130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</row>
    <row r="467" spans="1:17" ht="12.75">
      <c r="A467" s="130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</row>
    <row r="468" spans="1:17" ht="12.75">
      <c r="A468" s="130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</row>
    <row r="469" spans="1:17" ht="12.75">
      <c r="A469" s="130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</row>
    <row r="470" spans="1:17" ht="12.75">
      <c r="A470" s="130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</row>
    <row r="471" spans="1:17" ht="12.75">
      <c r="A471" s="130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</row>
    <row r="472" spans="1:17" ht="12.75">
      <c r="A472" s="130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</row>
    <row r="473" spans="1:17" ht="12.75">
      <c r="A473" s="130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</row>
    <row r="474" spans="1:17" ht="12.75">
      <c r="A474" s="130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</row>
    <row r="475" spans="1:17" ht="12.75">
      <c r="A475" s="130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</row>
    <row r="476" spans="1:17" ht="12.75">
      <c r="A476" s="130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</row>
    <row r="477" spans="1:17" ht="12.75">
      <c r="A477" s="130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</row>
    <row r="478" spans="1:17" ht="12.75">
      <c r="A478" s="130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</row>
    <row r="479" spans="1:17" ht="12.75">
      <c r="A479" s="130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</row>
    <row r="480" spans="1:17" ht="12.75">
      <c r="A480" s="130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</row>
    <row r="481" spans="1:17" ht="12.75">
      <c r="A481" s="130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</row>
    <row r="482" spans="1:17" ht="12.75">
      <c r="A482" s="130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</row>
    <row r="483" spans="1:17" ht="12.75">
      <c r="A483" s="130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</row>
    <row r="484" spans="1:17" ht="12.75">
      <c r="A484" s="130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</row>
    <row r="485" spans="1:17" ht="12.75">
      <c r="A485" s="130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</row>
    <row r="486" spans="1:17" ht="12.75">
      <c r="A486" s="130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</row>
    <row r="487" spans="1:17" ht="12.75">
      <c r="A487" s="130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</row>
    <row r="488" spans="1:17" ht="12.75">
      <c r="A488" s="130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</row>
    <row r="489" spans="1:17" ht="12.75">
      <c r="A489" s="130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</row>
    <row r="490" spans="1:17" ht="12.75">
      <c r="A490" s="130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</row>
    <row r="491" spans="1:17" ht="12.75">
      <c r="A491" s="130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</row>
    <row r="492" spans="1:17" ht="12.75">
      <c r="A492" s="130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</row>
    <row r="493" spans="1:17" ht="12.75">
      <c r="A493" s="130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</row>
    <row r="494" spans="1:17" ht="12.75">
      <c r="A494" s="130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</row>
    <row r="495" spans="1:17" ht="12.75">
      <c r="A495" s="130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</row>
    <row r="496" spans="1:17" ht="12.75">
      <c r="A496" s="130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</row>
    <row r="497" spans="1:17" ht="12.75">
      <c r="A497" s="130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</row>
    <row r="498" spans="1:17" ht="12.75">
      <c r="A498" s="130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</row>
    <row r="499" spans="1:17" ht="12.75">
      <c r="A499" s="130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</row>
    <row r="500" spans="1:17" ht="12.75">
      <c r="A500" s="130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</row>
    <row r="501" spans="1:17" ht="12.75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</row>
    <row r="502" spans="1:17" ht="12.75">
      <c r="A502" s="130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</row>
    <row r="503" spans="1:17" ht="12.75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</row>
    <row r="504" spans="1:17" ht="12.75">
      <c r="A504" s="130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</row>
    <row r="505" spans="1:17" ht="12.75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</row>
    <row r="506" spans="1:17" ht="12.75">
      <c r="A506" s="130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</row>
    <row r="507" spans="1:17" ht="12.75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</row>
    <row r="508" spans="1:17" ht="12.75">
      <c r="A508" s="130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</row>
    <row r="509" spans="1:17" ht="12.75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</row>
    <row r="510" spans="1:17" ht="12.75">
      <c r="A510" s="130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</row>
    <row r="511" spans="1:17" ht="12.75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</row>
    <row r="512" spans="1:17" ht="12.75">
      <c r="A512" s="130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</row>
    <row r="513" spans="1:17" ht="12.75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</row>
    <row r="514" spans="1:17" ht="12.75">
      <c r="A514" s="130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</row>
    <row r="515" spans="1:17" ht="12.75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</row>
    <row r="516" spans="1:17" ht="12.75">
      <c r="A516" s="130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</row>
    <row r="517" spans="1:17" ht="12.75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</row>
    <row r="518" spans="1:17" ht="12.75">
      <c r="A518" s="130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</row>
    <row r="519" spans="1:17" ht="12.75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</row>
    <row r="520" spans="1:17" ht="12.75">
      <c r="A520" s="130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</row>
    <row r="521" spans="1:17" ht="12.75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</row>
    <row r="522" spans="1:17" ht="12.75">
      <c r="A522" s="130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</row>
    <row r="523" spans="1:17" ht="12.75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</row>
    <row r="524" spans="1:17" ht="12.75">
      <c r="A524" s="130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</row>
    <row r="525" spans="1:17" ht="12.75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</row>
    <row r="526" spans="1:17" ht="12.75">
      <c r="A526" s="130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</row>
    <row r="527" spans="1:17" ht="12.75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</row>
    <row r="528" spans="1:17" ht="12.75">
      <c r="A528" s="130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</row>
    <row r="529" spans="1:17" ht="12.75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</row>
    <row r="530" spans="1:17" ht="12.75">
      <c r="A530" s="130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</row>
    <row r="531" spans="1:17" ht="12.75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</row>
    <row r="532" spans="1:17" ht="12.75">
      <c r="A532" s="130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</row>
    <row r="533" spans="1:17" ht="12.75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</row>
    <row r="534" spans="1:17" ht="12.75">
      <c r="A534" s="130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</row>
    <row r="535" spans="1:17" ht="12.75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</row>
    <row r="536" spans="1:17" ht="12.75">
      <c r="A536" s="130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</row>
    <row r="537" spans="1:17" ht="12.75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</row>
    <row r="538" spans="1:17" ht="12.75">
      <c r="A538" s="130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</row>
    <row r="539" spans="1:17" ht="12.75">
      <c r="A539" s="130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</row>
    <row r="540" spans="1:17" ht="12.75">
      <c r="A540" s="130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</row>
    <row r="541" spans="1:17" ht="12.75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</row>
    <row r="542" spans="1:17" ht="12.75">
      <c r="A542" s="130"/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</row>
    <row r="543" spans="1:17" ht="12.75">
      <c r="A543" s="130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</row>
    <row r="544" spans="1:17" ht="12.75">
      <c r="A544" s="130"/>
      <c r="B544" s="130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</row>
    <row r="545" spans="1:17" ht="12.75">
      <c r="A545" s="130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</row>
    <row r="546" spans="1:17" ht="12.75">
      <c r="A546" s="130"/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</row>
    <row r="547" spans="1:17" ht="12.75">
      <c r="A547" s="130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</row>
    <row r="548" spans="1:17" ht="12.75">
      <c r="A548" s="130"/>
      <c r="B548" s="130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</row>
    <row r="549" spans="1:17" ht="12.75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</row>
    <row r="550" spans="1:17" ht="12.75">
      <c r="A550" s="130"/>
      <c r="B550" s="130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</row>
    <row r="551" spans="1:17" ht="12.75">
      <c r="A551" s="130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</row>
    <row r="552" spans="1:17" ht="12.75">
      <c r="A552" s="130"/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</row>
    <row r="553" spans="1:17" ht="12.75">
      <c r="A553" s="130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</row>
    <row r="554" spans="1:17" ht="12.75">
      <c r="A554" s="130"/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</row>
    <row r="555" spans="1:17" ht="12.75">
      <c r="A555" s="130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</row>
    <row r="556" spans="1:17" ht="12.75">
      <c r="A556" s="130"/>
      <c r="B556" s="130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</row>
    <row r="557" spans="1:17" ht="12.75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</row>
    <row r="558" spans="1:17" ht="12.75">
      <c r="A558" s="130"/>
      <c r="B558" s="130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</row>
    <row r="559" spans="1:17" ht="12.75">
      <c r="A559" s="130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</row>
    <row r="560" spans="1:17" ht="12.75">
      <c r="A560" s="130"/>
      <c r="B560" s="130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</row>
    <row r="561" spans="1:17" ht="12.75">
      <c r="A561" s="130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</row>
    <row r="562" spans="1:17" ht="12.75">
      <c r="A562" s="130"/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</row>
    <row r="563" spans="1:17" ht="12.75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</row>
    <row r="564" spans="1:17" ht="12.75">
      <c r="A564" s="130"/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</row>
    <row r="565" spans="1:17" ht="12.75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</row>
    <row r="566" spans="1:17" ht="12.75">
      <c r="A566" s="130"/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</row>
    <row r="567" spans="1:17" ht="12.75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</row>
    <row r="568" spans="1:17" ht="12.75">
      <c r="A568" s="130"/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</row>
    <row r="569" spans="1:17" ht="12.75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</row>
    <row r="570" spans="1:17" ht="12.75">
      <c r="A570" s="130"/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</row>
    <row r="571" spans="1:17" ht="12.75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</row>
    <row r="572" spans="1:17" ht="12.75">
      <c r="A572" s="130"/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</row>
    <row r="573" spans="1:17" ht="12.75">
      <c r="A573" s="130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</row>
    <row r="574" spans="1:17" ht="12.75">
      <c r="A574" s="130"/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</row>
    <row r="575" spans="1:17" ht="12.75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</row>
    <row r="576" spans="1:17" ht="12.75">
      <c r="A576" s="130"/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</row>
    <row r="577" spans="1:17" ht="12.75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</row>
    <row r="578" spans="1:17" ht="12.75">
      <c r="A578" s="130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</row>
    <row r="579" spans="1:17" ht="12.75">
      <c r="A579" s="130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</row>
    <row r="580" spans="1:17" ht="12.75">
      <c r="A580" s="130"/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</row>
    <row r="581" spans="1:17" ht="12.75">
      <c r="A581" s="130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</row>
    <row r="582" spans="1:17" ht="12.75">
      <c r="A582" s="130"/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</row>
    <row r="583" spans="1:17" ht="12.75">
      <c r="A583" s="130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</row>
    <row r="584" spans="1:17" ht="12.75">
      <c r="A584" s="130"/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</row>
    <row r="585" spans="1:17" ht="12.75">
      <c r="A585" s="130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</row>
    <row r="586" spans="1:17" ht="12.75">
      <c r="A586" s="130"/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</row>
    <row r="587" spans="1:17" ht="12.75">
      <c r="A587" s="130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</row>
    <row r="588" spans="1:17" ht="12.75">
      <c r="A588" s="130"/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</row>
    <row r="589" spans="1:17" ht="12.75">
      <c r="A589" s="130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</row>
    <row r="590" spans="1:17" ht="12.75">
      <c r="A590" s="130"/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</row>
    <row r="591" spans="1:17" ht="12.75">
      <c r="A591" s="130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</row>
    <row r="592" spans="1:17" ht="12.75">
      <c r="A592" s="130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</row>
    <row r="593" spans="1:17" ht="12.75">
      <c r="A593" s="130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</row>
    <row r="594" spans="1:17" ht="12.75">
      <c r="A594" s="130"/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</row>
    <row r="595" spans="1:17" ht="12.75">
      <c r="A595" s="130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</row>
    <row r="596" spans="1:17" ht="12.75">
      <c r="A596" s="130"/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</row>
    <row r="597" spans="1:17" ht="12.75">
      <c r="A597" s="130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</row>
    <row r="598" spans="1:17" ht="12.75">
      <c r="A598" s="130"/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</row>
    <row r="599" spans="1:17" ht="12.75">
      <c r="A599" s="130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</row>
    <row r="600" spans="1:17" ht="12.75">
      <c r="A600" s="130"/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</row>
    <row r="601" spans="1:17" ht="12.75">
      <c r="A601" s="130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</row>
    <row r="602" spans="1:17" ht="12.75">
      <c r="A602" s="130"/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</row>
    <row r="603" spans="1:17" ht="12.75">
      <c r="A603" s="130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</row>
    <row r="604" spans="1:17" ht="12.75">
      <c r="A604" s="130"/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</row>
    <row r="605" spans="1:17" ht="12.75">
      <c r="A605" s="130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</row>
    <row r="606" spans="1:17" ht="12.75">
      <c r="A606" s="130"/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</row>
    <row r="607" spans="1:17" ht="12.75">
      <c r="A607" s="130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</row>
    <row r="608" spans="1:17" ht="12.75">
      <c r="A608" s="130"/>
      <c r="B608" s="130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</row>
    <row r="609" spans="1:17" ht="12.75">
      <c r="A609" s="130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</row>
    <row r="610" spans="1:17" ht="12.75">
      <c r="A610" s="130"/>
      <c r="B610" s="130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</row>
    <row r="611" spans="1:17" ht="12.75">
      <c r="A611" s="130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</row>
    <row r="612" spans="1:17" ht="12.75">
      <c r="A612" s="130"/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</row>
    <row r="613" spans="1:17" ht="12.75">
      <c r="A613" s="130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</row>
    <row r="614" spans="1:17" ht="12.75">
      <c r="A614" s="130"/>
      <c r="B614" s="130"/>
      <c r="C614" s="130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</row>
    <row r="615" spans="1:17" ht="12.75">
      <c r="A615" s="130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</row>
    <row r="616" spans="1:17" ht="12.75">
      <c r="A616" s="130"/>
      <c r="B616" s="130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</row>
    <row r="617" spans="1:17" ht="12.75">
      <c r="A617" s="130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</row>
    <row r="618" spans="1:17" ht="12.75">
      <c r="A618" s="130"/>
      <c r="B618" s="130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</row>
    <row r="619" spans="1:17" ht="12.75">
      <c r="A619" s="130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</row>
    <row r="620" spans="1:17" ht="12.75">
      <c r="A620" s="130"/>
      <c r="B620" s="130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</row>
    <row r="621" spans="1:17" ht="12.75">
      <c r="A621" s="130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</row>
    <row r="622" spans="1:17" ht="12.75">
      <c r="A622" s="130"/>
      <c r="B622" s="130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</row>
    <row r="623" spans="1:17" ht="12.75">
      <c r="A623" s="130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</row>
    <row r="624" spans="1:17" ht="12.75">
      <c r="A624" s="130"/>
      <c r="B624" s="130"/>
      <c r="C624" s="130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</row>
    <row r="625" spans="1:17" ht="12.75">
      <c r="A625" s="130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</row>
    <row r="626" spans="1:17" ht="12.75">
      <c r="A626" s="130"/>
      <c r="B626" s="130"/>
      <c r="C626" s="130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</row>
    <row r="627" spans="1:17" ht="12.75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</row>
    <row r="628" spans="1:17" ht="12.75">
      <c r="A628" s="130"/>
      <c r="B628" s="130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</row>
    <row r="629" spans="1:17" ht="12.75">
      <c r="A629" s="130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</row>
    <row r="630" spans="1:17" ht="12.75">
      <c r="A630" s="130"/>
      <c r="B630" s="130"/>
      <c r="C630" s="130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</row>
    <row r="631" spans="1:17" ht="12.75">
      <c r="A631" s="130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</row>
    <row r="632" spans="1:17" ht="12.75">
      <c r="A632" s="130"/>
      <c r="B632" s="130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</row>
    <row r="633" spans="1:17" ht="12.75">
      <c r="A633" s="130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</row>
    <row r="634" spans="1:17" ht="12.75">
      <c r="A634" s="130"/>
      <c r="B634" s="130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</row>
    <row r="635" spans="1:17" ht="12.75">
      <c r="A635" s="130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</row>
    <row r="636" spans="1:17" ht="12.75">
      <c r="A636" s="130"/>
      <c r="B636" s="130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</row>
    <row r="637" spans="1:17" ht="12.75">
      <c r="A637" s="130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</row>
    <row r="638" spans="1:17" ht="12.75">
      <c r="A638" s="130"/>
      <c r="B638" s="130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</row>
    <row r="639" spans="1:17" ht="12.75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</row>
    <row r="640" spans="1:17" ht="12.75">
      <c r="A640" s="130"/>
      <c r="B640" s="130"/>
      <c r="C640" s="130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</row>
    <row r="641" spans="1:17" ht="12.75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</row>
    <row r="642" spans="1:17" ht="12.75">
      <c r="A642" s="130"/>
      <c r="B642" s="130"/>
      <c r="C642" s="130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</row>
    <row r="643" spans="1:17" ht="12.75">
      <c r="A643" s="130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</row>
    <row r="644" spans="1:17" ht="12.75">
      <c r="A644" s="130"/>
      <c r="B644" s="130"/>
      <c r="C644" s="130"/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</row>
    <row r="645" spans="1:17" ht="12.75">
      <c r="A645" s="130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</row>
    <row r="646" spans="1:17" ht="12.75">
      <c r="A646" s="130"/>
      <c r="B646" s="130"/>
      <c r="C646" s="130"/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</row>
    <row r="647" spans="1:17" ht="12.75">
      <c r="A647" s="130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</row>
    <row r="648" spans="1:17" ht="12.75">
      <c r="A648" s="130"/>
      <c r="B648" s="130"/>
      <c r="C648" s="130"/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</row>
    <row r="649" spans="1:17" ht="12.75">
      <c r="A649" s="130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</row>
    <row r="650" spans="1:17" ht="12.75">
      <c r="A650" s="130"/>
      <c r="B650" s="130"/>
      <c r="C650" s="130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</row>
    <row r="651" spans="1:17" ht="12.75">
      <c r="A651" s="130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</row>
    <row r="652" spans="1:17" ht="12.75">
      <c r="A652" s="130"/>
      <c r="B652" s="130"/>
      <c r="C652" s="130"/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</row>
    <row r="653" spans="1:17" ht="12.75">
      <c r="A653" s="130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</row>
    <row r="654" spans="1:17" ht="12.75">
      <c r="A654" s="130"/>
      <c r="B654" s="130"/>
      <c r="C654" s="130"/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</row>
    <row r="655" spans="1:17" ht="12.75">
      <c r="A655" s="130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</row>
    <row r="656" spans="1:17" ht="12.75">
      <c r="A656" s="130"/>
      <c r="B656" s="130"/>
      <c r="C656" s="130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</row>
    <row r="657" spans="1:17" ht="12.75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</row>
    <row r="658" spans="1:17" ht="12.75">
      <c r="A658" s="130"/>
      <c r="B658" s="130"/>
      <c r="C658" s="130"/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</row>
    <row r="659" spans="1:17" ht="12.75">
      <c r="A659" s="130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</row>
    <row r="660" spans="1:17" ht="12.75">
      <c r="A660" s="130"/>
      <c r="B660" s="130"/>
      <c r="C660" s="130"/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</row>
    <row r="661" spans="1:17" ht="12.75">
      <c r="A661" s="130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</row>
    <row r="662" spans="1:17" ht="12.75">
      <c r="A662" s="130"/>
      <c r="B662" s="130"/>
      <c r="C662" s="130"/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</row>
    <row r="663" spans="1:17" ht="12.75">
      <c r="A663" s="130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</row>
    <row r="664" spans="1:17" ht="12.75">
      <c r="A664" s="130"/>
      <c r="B664" s="130"/>
      <c r="C664" s="130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</row>
    <row r="665" spans="1:17" ht="12.75">
      <c r="A665" s="130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</row>
    <row r="666" spans="1:17" ht="12.75">
      <c r="A666" s="130"/>
      <c r="B666" s="130"/>
      <c r="C666" s="130"/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</row>
    <row r="667" spans="1:17" ht="12.75">
      <c r="A667" s="130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</row>
    <row r="668" spans="1:17" ht="12.75">
      <c r="A668" s="130"/>
      <c r="B668" s="130"/>
      <c r="C668" s="130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</row>
    <row r="669" spans="1:17" ht="12.75">
      <c r="A669" s="130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</row>
    <row r="670" spans="1:17" ht="12.75">
      <c r="A670" s="130"/>
      <c r="B670" s="130"/>
      <c r="C670" s="130"/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</row>
    <row r="671" spans="1:17" ht="12.75">
      <c r="A671" s="130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</row>
    <row r="672" spans="1:17" ht="12.75">
      <c r="A672" s="130"/>
      <c r="B672" s="130"/>
      <c r="C672" s="130"/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</row>
    <row r="673" spans="1:17" ht="12.75">
      <c r="A673" s="130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</row>
    <row r="674" spans="1:17" ht="12.75">
      <c r="A674" s="130"/>
      <c r="B674" s="130"/>
      <c r="C674" s="130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</row>
    <row r="675" spans="1:17" ht="12.75">
      <c r="A675" s="130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</row>
    <row r="676" spans="1:17" ht="12.75">
      <c r="A676" s="130"/>
      <c r="B676" s="130"/>
      <c r="C676" s="130"/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</row>
    <row r="677" spans="1:17" ht="12.75">
      <c r="A677" s="130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</row>
    <row r="678" spans="1:17" ht="12.75">
      <c r="A678" s="130"/>
      <c r="B678" s="130"/>
      <c r="C678" s="130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</row>
    <row r="679" spans="1:17" ht="12.75">
      <c r="A679" s="130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</row>
    <row r="680" spans="1:17" ht="12.75">
      <c r="A680" s="130"/>
      <c r="B680" s="130"/>
      <c r="C680" s="130"/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</row>
    <row r="681" spans="1:17" ht="12.75">
      <c r="A681" s="130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</row>
    <row r="682" spans="1:17" ht="12.75">
      <c r="A682" s="130"/>
      <c r="B682" s="130"/>
      <c r="C682" s="130"/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</row>
    <row r="683" spans="1:17" ht="12.75">
      <c r="A683" s="130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</row>
    <row r="684" spans="1:17" ht="12.75">
      <c r="A684" s="130"/>
      <c r="B684" s="130"/>
      <c r="C684" s="130"/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</row>
    <row r="685" spans="1:17" ht="12.75">
      <c r="A685" s="130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</row>
    <row r="686" spans="1:17" ht="12.75">
      <c r="A686" s="130"/>
      <c r="B686" s="130"/>
      <c r="C686" s="130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</row>
    <row r="687" spans="1:17" ht="12.75">
      <c r="A687" s="130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</row>
    <row r="688" spans="1:17" ht="12.75">
      <c r="A688" s="130"/>
      <c r="B688" s="130"/>
      <c r="C688" s="130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</row>
    <row r="689" spans="1:17" ht="12.75">
      <c r="A689" s="130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</row>
    <row r="690" spans="1:17" ht="12.75">
      <c r="A690" s="130"/>
      <c r="B690" s="130"/>
      <c r="C690" s="130"/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</row>
    <row r="691" spans="1:17" ht="12.75">
      <c r="A691" s="130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</row>
    <row r="692" spans="1:17" ht="12.75">
      <c r="A692" s="130"/>
      <c r="B692" s="130"/>
      <c r="C692" s="130"/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</row>
    <row r="693" spans="1:17" ht="12.75">
      <c r="A693" s="130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</row>
    <row r="694" spans="1:17" ht="12.75">
      <c r="A694" s="130"/>
      <c r="B694" s="130"/>
      <c r="C694" s="130"/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</row>
    <row r="695" spans="1:17" ht="12.75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</row>
    <row r="696" spans="1:17" ht="12.75">
      <c r="A696" s="130"/>
      <c r="B696" s="130"/>
      <c r="C696" s="130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</row>
    <row r="697" spans="1:17" ht="12.75">
      <c r="A697" s="130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</row>
    <row r="698" spans="1:17" ht="12.75">
      <c r="A698" s="130"/>
      <c r="B698" s="130"/>
      <c r="C698" s="130"/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</row>
    <row r="699" spans="1:17" ht="12.75">
      <c r="A699" s="130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</row>
    <row r="700" spans="1:17" ht="12.75">
      <c r="A700" s="130"/>
      <c r="B700" s="130"/>
      <c r="C700" s="130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</row>
    <row r="701" spans="1:17" ht="12.75">
      <c r="A701" s="130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</row>
    <row r="702" spans="1:17" ht="12.75">
      <c r="A702" s="130"/>
      <c r="B702" s="130"/>
      <c r="C702" s="130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</row>
    <row r="703" spans="1:17" ht="12.75">
      <c r="A703" s="130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</row>
    <row r="704" spans="1:17" ht="12.75">
      <c r="A704" s="130"/>
      <c r="B704" s="130"/>
      <c r="C704" s="130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</row>
    <row r="705" spans="1:17" ht="12.75">
      <c r="A705" s="130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</row>
    <row r="706" spans="1:17" ht="12.75">
      <c r="A706" s="130"/>
      <c r="B706" s="130"/>
      <c r="C706" s="130"/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</row>
    <row r="707" spans="1:17" ht="12.75">
      <c r="A707" s="130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</row>
    <row r="708" spans="1:17" ht="12.75">
      <c r="A708" s="130"/>
      <c r="B708" s="130"/>
      <c r="C708" s="130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</row>
    <row r="709" spans="1:17" ht="12.75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</row>
    <row r="710" spans="1:17" ht="12.75">
      <c r="A710" s="130"/>
      <c r="B710" s="130"/>
      <c r="C710" s="130"/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  <c r="N710" s="130"/>
      <c r="O710" s="130"/>
      <c r="P710" s="130"/>
      <c r="Q710" s="130"/>
    </row>
    <row r="711" spans="1:17" ht="12.75">
      <c r="A711" s="130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</row>
    <row r="712" spans="1:17" ht="12.75">
      <c r="A712" s="130"/>
      <c r="B712" s="130"/>
      <c r="C712" s="130"/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  <c r="N712" s="130"/>
      <c r="O712" s="130"/>
      <c r="P712" s="130"/>
      <c r="Q712" s="130"/>
    </row>
    <row r="713" spans="1:17" ht="12.75">
      <c r="A713" s="130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</row>
    <row r="714" spans="1:17" ht="12.75">
      <c r="A714" s="130"/>
      <c r="B714" s="130"/>
      <c r="C714" s="130"/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  <c r="N714" s="130"/>
      <c r="O714" s="130"/>
      <c r="P714" s="130"/>
      <c r="Q714" s="130"/>
    </row>
    <row r="715" spans="1:17" ht="12.75">
      <c r="A715" s="130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</row>
    <row r="716" spans="1:17" ht="12.75">
      <c r="A716" s="130"/>
      <c r="B716" s="130"/>
      <c r="C716" s="130"/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</row>
    <row r="717" spans="1:17" ht="12.75">
      <c r="A717" s="130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</row>
    <row r="718" spans="1:17" ht="12.75">
      <c r="A718" s="130"/>
      <c r="B718" s="130"/>
      <c r="C718" s="130"/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  <c r="N718" s="130"/>
      <c r="O718" s="130"/>
      <c r="P718" s="130"/>
      <c r="Q718" s="130"/>
    </row>
    <row r="719" spans="1:17" ht="12.75">
      <c r="A719" s="130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</row>
    <row r="720" spans="1:17" ht="12.75">
      <c r="A720" s="130"/>
      <c r="B720" s="130"/>
      <c r="C720" s="130"/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  <c r="N720" s="130"/>
      <c r="O720" s="130"/>
      <c r="P720" s="130"/>
      <c r="Q720" s="130"/>
    </row>
    <row r="721" spans="1:17" ht="12.75">
      <c r="A721" s="130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</row>
    <row r="722" spans="1:17" ht="12.75">
      <c r="A722" s="130"/>
      <c r="B722" s="130"/>
      <c r="C722" s="130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0"/>
    </row>
    <row r="723" spans="1:17" ht="12.75">
      <c r="A723" s="130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</row>
    <row r="724" spans="1:17" ht="12.75">
      <c r="A724" s="130"/>
      <c r="B724" s="130"/>
      <c r="C724" s="130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</row>
    <row r="725" spans="1:17" ht="12.75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</row>
    <row r="726" spans="1:17" ht="12.75">
      <c r="A726" s="130"/>
      <c r="B726" s="130"/>
      <c r="C726" s="130"/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  <c r="N726" s="130"/>
      <c r="O726" s="130"/>
      <c r="P726" s="130"/>
      <c r="Q726" s="130"/>
    </row>
    <row r="727" spans="1:17" ht="12.75">
      <c r="A727" s="130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</row>
    <row r="728" spans="1:17" ht="12.75">
      <c r="A728" s="130"/>
      <c r="B728" s="130"/>
      <c r="C728" s="130"/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  <c r="N728" s="130"/>
      <c r="O728" s="130"/>
      <c r="P728" s="130"/>
      <c r="Q728" s="130"/>
    </row>
    <row r="729" spans="1:17" ht="12.75">
      <c r="A729" s="130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</row>
    <row r="730" spans="1:17" ht="12.75">
      <c r="A730" s="130"/>
      <c r="B730" s="130"/>
      <c r="C730" s="130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</row>
    <row r="731" spans="1:17" ht="12.75">
      <c r="A731" s="130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</row>
    <row r="732" spans="1:17" ht="12.75">
      <c r="A732" s="130"/>
      <c r="B732" s="130"/>
      <c r="C732" s="130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</row>
    <row r="733" spans="1:17" ht="12.75">
      <c r="A733" s="130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</row>
    <row r="734" spans="1:17" ht="12.75">
      <c r="A734" s="130"/>
      <c r="B734" s="130"/>
      <c r="C734" s="130"/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  <c r="N734" s="130"/>
      <c r="O734" s="130"/>
      <c r="P734" s="130"/>
      <c r="Q734" s="130"/>
    </row>
    <row r="735" spans="1:17" ht="12.75">
      <c r="A735" s="130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</row>
    <row r="736" spans="1:17" ht="12.75">
      <c r="A736" s="130"/>
      <c r="B736" s="130"/>
      <c r="C736" s="130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</row>
    <row r="737" spans="1:17" ht="12.75">
      <c r="A737" s="130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</row>
    <row r="738" spans="1:17" ht="12.75">
      <c r="A738" s="130"/>
      <c r="B738" s="130"/>
      <c r="C738" s="130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</row>
    <row r="739" spans="1:17" ht="12.75">
      <c r="A739" s="130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</row>
    <row r="740" spans="1:17" ht="12.75">
      <c r="A740" s="130"/>
      <c r="B740" s="130"/>
      <c r="C740" s="130"/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</row>
    <row r="741" spans="1:17" ht="12.75">
      <c r="A741" s="130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</row>
    <row r="742" spans="1:17" ht="12.75">
      <c r="A742" s="130"/>
      <c r="B742" s="130"/>
      <c r="C742" s="130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</row>
    <row r="743" spans="1:17" ht="12.75">
      <c r="A743" s="130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</row>
    <row r="744" spans="1:17" ht="12.75">
      <c r="A744" s="130"/>
      <c r="B744" s="130"/>
      <c r="C744" s="130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0"/>
    </row>
    <row r="745" spans="1:17" ht="12.75">
      <c r="A745" s="130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</row>
    <row r="746" spans="1:17" ht="12.75">
      <c r="A746" s="130"/>
      <c r="B746" s="130"/>
      <c r="C746" s="130"/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  <c r="N746" s="130"/>
      <c r="O746" s="130"/>
      <c r="P746" s="130"/>
      <c r="Q746" s="130"/>
    </row>
    <row r="747" spans="1:17" ht="12.75">
      <c r="A747" s="130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</row>
    <row r="748" spans="1:17" ht="12.75">
      <c r="A748" s="130"/>
      <c r="B748" s="130"/>
      <c r="C748" s="130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</row>
    <row r="749" spans="1:17" ht="12.75">
      <c r="A749" s="130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</row>
  </sheetData>
  <sheetProtection/>
  <mergeCells count="5">
    <mergeCell ref="A4:A5"/>
    <mergeCell ref="B4:B5"/>
    <mergeCell ref="Q4:Q5"/>
    <mergeCell ref="B1:Q1"/>
    <mergeCell ref="B2:Q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2011-05-25T10:14:40Z</cp:lastPrinted>
  <dcterms:created xsi:type="dcterms:W3CDTF">1996-10-08T23:32:33Z</dcterms:created>
  <dcterms:modified xsi:type="dcterms:W3CDTF">2011-05-25T10:14:47Z</dcterms:modified>
  <cp:category/>
  <cp:version/>
  <cp:contentType/>
  <cp:contentStatus/>
</cp:coreProperties>
</file>