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лан -факт 2015 ССЮ" sheetId="14" r:id="rId1"/>
  </sheets>
  <calcPr calcId="125725" refMode="R1C1"/>
</workbook>
</file>

<file path=xl/calcChain.xml><?xml version="1.0" encoding="utf-8"?>
<calcChain xmlns="http://schemas.openxmlformats.org/spreadsheetml/2006/main">
  <c r="C29" i="14"/>
  <c r="C27"/>
  <c r="C35"/>
  <c r="C9"/>
  <c r="C8"/>
  <c r="C38"/>
  <c r="C4"/>
  <c r="C12"/>
  <c r="C23"/>
  <c r="C25"/>
  <c r="D12" l="1"/>
  <c r="D13"/>
  <c r="D14"/>
  <c r="D16"/>
  <c r="D17"/>
  <c r="D18"/>
  <c r="D19"/>
  <c r="D20"/>
  <c r="D21"/>
  <c r="D24"/>
  <c r="D26"/>
  <c r="D27"/>
  <c r="D28"/>
  <c r="D29"/>
  <c r="D30"/>
  <c r="D31"/>
  <c r="D32"/>
  <c r="D33"/>
  <c r="D34"/>
  <c r="D35"/>
  <c r="D37"/>
  <c r="D36" s="1"/>
  <c r="C36"/>
  <c r="B36"/>
  <c r="B35"/>
  <c r="B25"/>
  <c r="D25" s="1"/>
  <c r="B23"/>
  <c r="D23" s="1"/>
  <c r="C15"/>
  <c r="B15"/>
  <c r="B11"/>
  <c r="B4"/>
  <c r="D11" l="1"/>
  <c r="D15"/>
  <c r="D22"/>
  <c r="C11"/>
  <c r="C22"/>
  <c r="C10" s="1"/>
  <c r="B22"/>
  <c r="C40" l="1"/>
  <c r="D10"/>
  <c r="B10"/>
  <c r="B40" l="1"/>
</calcChain>
</file>

<file path=xl/sharedStrings.xml><?xml version="1.0" encoding="utf-8"?>
<sst xmlns="http://schemas.openxmlformats.org/spreadsheetml/2006/main" count="42" uniqueCount="42">
  <si>
    <t>Доходы</t>
  </si>
  <si>
    <t>Расходы</t>
  </si>
  <si>
    <t xml:space="preserve"> 1. Арендные платежи</t>
  </si>
  <si>
    <t>IV. Налоги и сборы</t>
  </si>
  <si>
    <t>1.Налоги и сборы</t>
  </si>
  <si>
    <t xml:space="preserve"> 2. Командировочные расходы </t>
  </si>
  <si>
    <t xml:space="preserve"> 4. Аудиторские услуги</t>
  </si>
  <si>
    <t xml:space="preserve"> 5. Обслуживание сайта</t>
  </si>
  <si>
    <t xml:space="preserve"> 6. Почтовые и телеграфные расходы</t>
  </si>
  <si>
    <t xml:space="preserve"> 7. Услуги банков</t>
  </si>
  <si>
    <t xml:space="preserve"> 2. Страховые взносы на обязательное пенсионное страхование, обязательное медицинское страхование, обязательное социальное страхование</t>
  </si>
  <si>
    <t xml:space="preserve"> 3. Социальные гарантии</t>
  </si>
  <si>
    <t xml:space="preserve"> 1. ФОТ штатного персонала</t>
  </si>
  <si>
    <t>I. Расходы на оплату труда</t>
  </si>
  <si>
    <t>II. Материальные расходы</t>
  </si>
  <si>
    <t xml:space="preserve"> 1. Содержание служебного автотранспорта</t>
  </si>
  <si>
    <t xml:space="preserve"> 2. Приобретение запасных частей и расходных материалов к оргтехнике, заправка и ремонт картриджей</t>
  </si>
  <si>
    <t xml:space="preserve"> 3. Прочие материалы</t>
  </si>
  <si>
    <t xml:space="preserve"> 4. Приобретение программных продуктов</t>
  </si>
  <si>
    <t xml:space="preserve"> 5. Приобретение основных средств</t>
  </si>
  <si>
    <t xml:space="preserve"> 8. Услуги связи</t>
  </si>
  <si>
    <t xml:space="preserve"> 3. Сопровождение и обслуживание программного обеспечения и средств связи</t>
  </si>
  <si>
    <t xml:space="preserve"> 9. Страхование автотранспорта </t>
  </si>
  <si>
    <t>10. Оплата членских взносов в Нострой</t>
  </si>
  <si>
    <t>11. Участие в семинарах, научных конференциях, выставках</t>
  </si>
  <si>
    <t>III. Текущие расходы</t>
  </si>
  <si>
    <t xml:space="preserve"> Резерв Правления на 01.01.2015</t>
  </si>
  <si>
    <t xml:space="preserve"> Резерв Правления на 31.12.2015</t>
  </si>
  <si>
    <t xml:space="preserve"> 4. Канцелярские расходы</t>
  </si>
  <si>
    <t>11. Организация и проведение круглых столов, конференций, общих собраний и правлений</t>
  </si>
  <si>
    <t xml:space="preserve">12. Прочие и непредвиденные расходы </t>
  </si>
  <si>
    <t>3. Доходы от сдачи помещения в субаренду</t>
  </si>
  <si>
    <t>2. Доходы от размещения денежных средств на депозитных счетах</t>
  </si>
  <si>
    <t>1. Вступительные и членские взносы</t>
  </si>
  <si>
    <t>Целевые расходы</t>
  </si>
  <si>
    <t xml:space="preserve">Факт    </t>
  </si>
  <si>
    <t xml:space="preserve">План  </t>
  </si>
  <si>
    <t>отклонения                                (+ экономия                                                - перерасход)</t>
  </si>
  <si>
    <t>Расходы из резерва Правления</t>
  </si>
  <si>
    <t xml:space="preserve">5. Целевые поступления </t>
  </si>
  <si>
    <t>4. Пожертвования от НО "Союз строителей Югры"</t>
  </si>
  <si>
    <t>Отчет об исполнении сметы (финансового плана)                                                                                     Саморегулируемой организации "Союз строителей Югры"                                                                  за 2015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</si>
</sst>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2" xfId="1" applyNumberFormat="1" applyFont="1" applyBorder="1" applyAlignment="1">
      <alignment horizontal="center" wrapText="1"/>
    </xf>
    <xf numFmtId="0" fontId="5" fillId="0" borderId="1" xfId="1" applyNumberFormat="1" applyFont="1" applyBorder="1" applyAlignment="1">
      <alignment horizontal="left" wrapText="1"/>
    </xf>
    <xf numFmtId="0" fontId="4" fillId="0" borderId="1" xfId="1" applyNumberFormat="1" applyFont="1" applyBorder="1" applyAlignment="1">
      <alignment horizontal="center" wrapText="1"/>
    </xf>
    <xf numFmtId="0" fontId="4" fillId="0" borderId="2" xfId="1" applyNumberFormat="1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3" fontId="2" fillId="0" borderId="0" xfId="2" applyNumberFormat="1" applyFont="1"/>
    <xf numFmtId="164" fontId="4" fillId="2" borderId="2" xfId="2" applyNumberFormat="1" applyFont="1" applyFill="1" applyBorder="1" applyAlignment="1">
      <alignment horizontal="right"/>
    </xf>
    <xf numFmtId="164" fontId="4" fillId="0" borderId="2" xfId="2" applyNumberFormat="1" applyFont="1" applyFill="1" applyBorder="1" applyAlignment="1">
      <alignment horizontal="right"/>
    </xf>
    <xf numFmtId="164" fontId="4" fillId="0" borderId="1" xfId="2" applyNumberFormat="1" applyFont="1" applyFill="1" applyBorder="1" applyAlignment="1">
      <alignment horizontal="right"/>
    </xf>
    <xf numFmtId="164" fontId="5" fillId="0" borderId="1" xfId="2" applyNumberFormat="1" applyFont="1" applyFill="1" applyBorder="1" applyAlignment="1">
      <alignment horizontal="right"/>
    </xf>
    <xf numFmtId="0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3" fontId="0" fillId="0" borderId="0" xfId="0" applyNumberFormat="1"/>
    <xf numFmtId="164" fontId="2" fillId="2" borderId="2" xfId="2" applyNumberFormat="1" applyFont="1" applyFill="1" applyBorder="1"/>
    <xf numFmtId="0" fontId="7" fillId="0" borderId="1" xfId="1" applyNumberFormat="1" applyFont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right"/>
    </xf>
    <xf numFmtId="164" fontId="2" fillId="2" borderId="2" xfId="0" applyNumberFormat="1" applyFont="1" applyFill="1" applyBorder="1"/>
    <xf numFmtId="164" fontId="4" fillId="2" borderId="1" xfId="2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>
      <selection activeCell="B4" sqref="B4"/>
    </sheetView>
  </sheetViews>
  <sheetFormatPr defaultColWidth="18.85546875" defaultRowHeight="18.75" customHeight="1"/>
  <cols>
    <col min="1" max="1" width="57.140625" customWidth="1"/>
  </cols>
  <sheetData>
    <row r="1" spans="1:5" ht="51.75" customHeight="1">
      <c r="A1" s="25" t="s">
        <v>41</v>
      </c>
      <c r="B1" s="25"/>
      <c r="C1" s="25"/>
      <c r="D1" s="1"/>
      <c r="E1" s="1"/>
    </row>
    <row r="2" spans="1:5" ht="45" customHeight="1">
      <c r="A2" s="6"/>
      <c r="B2" s="7" t="s">
        <v>36</v>
      </c>
      <c r="C2" s="8" t="s">
        <v>35</v>
      </c>
      <c r="D2" s="16" t="s">
        <v>37</v>
      </c>
      <c r="E2" s="1"/>
    </row>
    <row r="3" spans="1:5" ht="18.75" customHeight="1">
      <c r="A3" s="5" t="s">
        <v>26</v>
      </c>
      <c r="B3" s="11">
        <v>9304489</v>
      </c>
      <c r="C3" s="11">
        <v>9304489</v>
      </c>
      <c r="D3" s="18"/>
      <c r="E3" s="1"/>
    </row>
    <row r="4" spans="1:5" ht="18.75" customHeight="1">
      <c r="A4" s="2" t="s">
        <v>0</v>
      </c>
      <c r="B4" s="11">
        <f>B5+B6+B7+B9</f>
        <v>32164384</v>
      </c>
      <c r="C4" s="11">
        <f>C5+C6+C7+C8+C9</f>
        <v>29359175.709999997</v>
      </c>
      <c r="D4" s="11"/>
      <c r="E4" s="1"/>
    </row>
    <row r="5" spans="1:5" ht="18.75" customHeight="1">
      <c r="A5" s="3" t="s">
        <v>33</v>
      </c>
      <c r="B5" s="22">
        <v>29252500</v>
      </c>
      <c r="C5" s="20">
        <v>25958538</v>
      </c>
      <c r="D5" s="23"/>
      <c r="E5" s="1"/>
    </row>
    <row r="6" spans="1:5" ht="35.25" customHeight="1">
      <c r="A6" s="3" t="s">
        <v>32</v>
      </c>
      <c r="B6" s="22">
        <v>2400000</v>
      </c>
      <c r="C6" s="20">
        <v>2419932.7000000002</v>
      </c>
      <c r="D6" s="23"/>
      <c r="E6" s="1"/>
    </row>
    <row r="7" spans="1:5" ht="18.75" customHeight="1">
      <c r="A7" s="3" t="s">
        <v>31</v>
      </c>
      <c r="B7" s="22">
        <v>511884</v>
      </c>
      <c r="C7" s="20">
        <v>665813.22</v>
      </c>
      <c r="D7" s="23"/>
      <c r="E7" s="1"/>
    </row>
    <row r="8" spans="1:5" ht="18.75" customHeight="1">
      <c r="A8" s="3" t="s">
        <v>40</v>
      </c>
      <c r="B8" s="22"/>
      <c r="C8" s="20">
        <f>151631.79</f>
        <v>151631.79</v>
      </c>
      <c r="D8" s="23"/>
      <c r="E8" s="1"/>
    </row>
    <row r="9" spans="1:5" ht="18.75" customHeight="1">
      <c r="A9" s="21" t="s">
        <v>39</v>
      </c>
      <c r="B9" s="22"/>
      <c r="C9" s="20">
        <f>103260+60000</f>
        <v>163260</v>
      </c>
      <c r="D9" s="23"/>
      <c r="E9" s="1"/>
    </row>
    <row r="10" spans="1:5" ht="18.75" customHeight="1">
      <c r="A10" s="15" t="s">
        <v>1</v>
      </c>
      <c r="B10" s="24">
        <f>B11+B15+B22+B36</f>
        <v>34305308.120000005</v>
      </c>
      <c r="C10" s="24">
        <f>C11+C15+C22+C36+C38</f>
        <v>33063482.680000003</v>
      </c>
      <c r="D10" s="24">
        <f>D11+D15+D22+D36</f>
        <v>1405085.439999999</v>
      </c>
      <c r="E10" s="1"/>
    </row>
    <row r="11" spans="1:5" ht="18.75" customHeight="1">
      <c r="A11" s="4" t="s">
        <v>13</v>
      </c>
      <c r="B11" s="13">
        <f>B12+B14+B13</f>
        <v>24416501</v>
      </c>
      <c r="C11" s="12">
        <f>C12+C14+C13</f>
        <v>23697040.680000003</v>
      </c>
      <c r="D11" s="12">
        <f>D12+D14+D13</f>
        <v>719460.31999999867</v>
      </c>
      <c r="E11" s="1"/>
    </row>
    <row r="12" spans="1:5" ht="18.75" customHeight="1">
      <c r="A12" s="3" t="s">
        <v>12</v>
      </c>
      <c r="B12" s="14">
        <v>19462440</v>
      </c>
      <c r="C12" s="20">
        <f>20862237.07-1542498.13</f>
        <v>19319738.940000001</v>
      </c>
      <c r="D12" s="17">
        <f t="shared" ref="D12:D37" si="0">B12-C12</f>
        <v>142701.05999999866</v>
      </c>
      <c r="E12" s="1"/>
    </row>
    <row r="13" spans="1:5" ht="48" customHeight="1">
      <c r="A13" s="3" t="s">
        <v>10</v>
      </c>
      <c r="B13" s="14">
        <v>4439061</v>
      </c>
      <c r="C13" s="20">
        <v>3951123.94</v>
      </c>
      <c r="D13" s="17">
        <f t="shared" si="0"/>
        <v>487937.06000000006</v>
      </c>
      <c r="E13" s="1"/>
    </row>
    <row r="14" spans="1:5" ht="18.75" customHeight="1">
      <c r="A14" s="3" t="s">
        <v>11</v>
      </c>
      <c r="B14" s="14">
        <v>515000</v>
      </c>
      <c r="C14" s="20">
        <v>426177.8</v>
      </c>
      <c r="D14" s="17">
        <f t="shared" si="0"/>
        <v>88822.200000000012</v>
      </c>
      <c r="E14" s="1"/>
    </row>
    <row r="15" spans="1:5" ht="18.75" customHeight="1">
      <c r="A15" s="4" t="s">
        <v>14</v>
      </c>
      <c r="B15" s="13">
        <f>B16+B17+B18+B19+B20+B21</f>
        <v>776545</v>
      </c>
      <c r="C15" s="11">
        <f>C16+C17+C18+C19+C20+C21</f>
        <v>489439.36</v>
      </c>
      <c r="D15" s="12">
        <f>D16+D17+D18+D19+D20+D21</f>
        <v>287105.64</v>
      </c>
      <c r="E15" s="1"/>
    </row>
    <row r="16" spans="1:5" ht="18.75" customHeight="1">
      <c r="A16" s="3" t="s">
        <v>15</v>
      </c>
      <c r="B16" s="14">
        <v>412600</v>
      </c>
      <c r="C16" s="20">
        <v>142738.63</v>
      </c>
      <c r="D16" s="17">
        <f t="shared" si="0"/>
        <v>269861.37</v>
      </c>
      <c r="E16" s="1"/>
    </row>
    <row r="17" spans="1:5" ht="39" customHeight="1">
      <c r="A17" s="3" t="s">
        <v>16</v>
      </c>
      <c r="B17" s="14">
        <v>266555</v>
      </c>
      <c r="C17" s="20">
        <v>264455</v>
      </c>
      <c r="D17" s="17">
        <f t="shared" si="0"/>
        <v>2100</v>
      </c>
      <c r="E17" s="1"/>
    </row>
    <row r="18" spans="1:5" ht="18.75" customHeight="1">
      <c r="A18" s="3" t="s">
        <v>17</v>
      </c>
      <c r="B18" s="14">
        <v>10000</v>
      </c>
      <c r="C18" s="20">
        <v>4970</v>
      </c>
      <c r="D18" s="17">
        <f t="shared" si="0"/>
        <v>5030</v>
      </c>
      <c r="E18" s="1"/>
    </row>
    <row r="19" spans="1:5" ht="18.75" customHeight="1">
      <c r="A19" s="3" t="s">
        <v>18</v>
      </c>
      <c r="B19" s="14">
        <v>28390</v>
      </c>
      <c r="C19" s="20">
        <v>28390</v>
      </c>
      <c r="D19" s="17">
        <f t="shared" si="0"/>
        <v>0</v>
      </c>
      <c r="E19" s="1"/>
    </row>
    <row r="20" spans="1:5" ht="18.75" customHeight="1">
      <c r="A20" s="3" t="s">
        <v>19</v>
      </c>
      <c r="B20" s="14">
        <v>10000</v>
      </c>
      <c r="C20" s="20">
        <v>9890</v>
      </c>
      <c r="D20" s="17">
        <f t="shared" si="0"/>
        <v>110</v>
      </c>
      <c r="E20" s="1"/>
    </row>
    <row r="21" spans="1:5" ht="18.75" customHeight="1">
      <c r="A21" s="3" t="s">
        <v>28</v>
      </c>
      <c r="B21" s="14">
        <v>49000</v>
      </c>
      <c r="C21" s="20">
        <v>38995.730000000003</v>
      </c>
      <c r="D21" s="17">
        <f t="shared" si="0"/>
        <v>10004.269999999997</v>
      </c>
      <c r="E21" s="1"/>
    </row>
    <row r="22" spans="1:5" ht="18.75" customHeight="1">
      <c r="A22" s="4" t="s">
        <v>25</v>
      </c>
      <c r="B22" s="13">
        <f>SUM(B23:B35)</f>
        <v>8979549.120000001</v>
      </c>
      <c r="C22" s="11">
        <f>SUM(C23:C35)</f>
        <v>8610417.6400000006</v>
      </c>
      <c r="D22" s="12">
        <f>SUM(D23:D35)</f>
        <v>369131.48000000021</v>
      </c>
      <c r="E22" s="1"/>
    </row>
    <row r="23" spans="1:5" ht="18.75" customHeight="1">
      <c r="A23" s="3" t="s">
        <v>2</v>
      </c>
      <c r="B23" s="14">
        <f>4895318</f>
        <v>4895318</v>
      </c>
      <c r="C23" s="20">
        <f>6235350.72-1343280-165515</f>
        <v>4726555.72</v>
      </c>
      <c r="D23" s="17">
        <f t="shared" si="0"/>
        <v>168762.28000000026</v>
      </c>
      <c r="E23" s="1"/>
    </row>
    <row r="24" spans="1:5" ht="18.75" customHeight="1">
      <c r="A24" s="3" t="s">
        <v>5</v>
      </c>
      <c r="B24" s="14">
        <v>600000</v>
      </c>
      <c r="C24" s="20">
        <v>511753.83</v>
      </c>
      <c r="D24" s="17">
        <f t="shared" si="0"/>
        <v>88246.169999999984</v>
      </c>
      <c r="E24" s="1"/>
    </row>
    <row r="25" spans="1:5" ht="34.5" customHeight="1">
      <c r="A25" s="3" t="s">
        <v>21</v>
      </c>
      <c r="B25" s="14">
        <f>72000+189681.12+14000+12000+4000+36000</f>
        <v>327681.12</v>
      </c>
      <c r="C25" s="20">
        <f>297522.76-4000</f>
        <v>293522.76</v>
      </c>
      <c r="D25" s="17">
        <f t="shared" si="0"/>
        <v>34158.359999999986</v>
      </c>
      <c r="E25" s="1"/>
    </row>
    <row r="26" spans="1:5" ht="18.75" customHeight="1">
      <c r="A26" s="3" t="s">
        <v>6</v>
      </c>
      <c r="B26" s="14">
        <v>85000</v>
      </c>
      <c r="C26" s="20">
        <v>85000</v>
      </c>
      <c r="D26" s="17">
        <f t="shared" si="0"/>
        <v>0</v>
      </c>
      <c r="E26" s="1"/>
    </row>
    <row r="27" spans="1:5" ht="18.75" customHeight="1">
      <c r="A27" s="3" t="s">
        <v>7</v>
      </c>
      <c r="B27" s="14">
        <v>2050</v>
      </c>
      <c r="C27" s="20">
        <f>2300-250</f>
        <v>2050</v>
      </c>
      <c r="D27" s="17">
        <f t="shared" si="0"/>
        <v>0</v>
      </c>
      <c r="E27" s="1"/>
    </row>
    <row r="28" spans="1:5" ht="18.75" customHeight="1">
      <c r="A28" s="3" t="s">
        <v>8</v>
      </c>
      <c r="B28" s="14">
        <v>150000</v>
      </c>
      <c r="C28" s="20">
        <v>136812.5</v>
      </c>
      <c r="D28" s="17">
        <f t="shared" si="0"/>
        <v>13187.5</v>
      </c>
      <c r="E28" s="1"/>
    </row>
    <row r="29" spans="1:5" ht="18.75" customHeight="1">
      <c r="A29" s="3" t="s">
        <v>9</v>
      </c>
      <c r="B29" s="14">
        <v>100000</v>
      </c>
      <c r="C29" s="20">
        <f>118173.84-18200</f>
        <v>99973.84</v>
      </c>
      <c r="D29" s="17">
        <f t="shared" si="0"/>
        <v>26.160000000003492</v>
      </c>
      <c r="E29" s="1"/>
    </row>
    <row r="30" spans="1:5" ht="18.75" customHeight="1">
      <c r="A30" s="3" t="s">
        <v>20</v>
      </c>
      <c r="B30" s="14">
        <v>252000</v>
      </c>
      <c r="C30" s="20">
        <v>235714.38</v>
      </c>
      <c r="D30" s="17">
        <f t="shared" si="0"/>
        <v>16285.619999999995</v>
      </c>
      <c r="E30" s="1"/>
    </row>
    <row r="31" spans="1:5" ht="18.75" customHeight="1">
      <c r="A31" s="3" t="s">
        <v>22</v>
      </c>
      <c r="B31" s="14">
        <v>13000</v>
      </c>
      <c r="C31" s="20">
        <v>11376.29</v>
      </c>
      <c r="D31" s="17">
        <f t="shared" si="0"/>
        <v>1623.7099999999991</v>
      </c>
      <c r="E31" s="1"/>
    </row>
    <row r="32" spans="1:5" ht="18.75" customHeight="1">
      <c r="A32" s="3" t="s">
        <v>23</v>
      </c>
      <c r="B32" s="14">
        <v>2375000</v>
      </c>
      <c r="C32" s="20">
        <v>2355000</v>
      </c>
      <c r="D32" s="17">
        <f t="shared" si="0"/>
        <v>20000</v>
      </c>
      <c r="E32" s="1"/>
    </row>
    <row r="33" spans="1:5" ht="34.5" hidden="1" customHeight="1">
      <c r="A33" s="3" t="s">
        <v>24</v>
      </c>
      <c r="B33" s="14">
        <v>0</v>
      </c>
      <c r="C33" s="20"/>
      <c r="D33" s="17">
        <f t="shared" si="0"/>
        <v>0</v>
      </c>
      <c r="E33" s="1"/>
    </row>
    <row r="34" spans="1:5" ht="35.25" customHeight="1">
      <c r="A34" s="3" t="s">
        <v>29</v>
      </c>
      <c r="B34" s="14">
        <v>100000</v>
      </c>
      <c r="C34" s="20">
        <v>87421.3</v>
      </c>
      <c r="D34" s="17">
        <f t="shared" si="0"/>
        <v>12578.699999999997</v>
      </c>
      <c r="E34" s="1"/>
    </row>
    <row r="35" spans="1:5" ht="18.75" customHeight="1">
      <c r="A35" s="3" t="s">
        <v>30</v>
      </c>
      <c r="B35" s="14">
        <f>79500</f>
        <v>79500</v>
      </c>
      <c r="C35" s="20">
        <f>195837.02-9000-35500-86100</f>
        <v>65237.01999999999</v>
      </c>
      <c r="D35" s="17">
        <f t="shared" si="0"/>
        <v>14262.98000000001</v>
      </c>
      <c r="E35" s="1"/>
    </row>
    <row r="36" spans="1:5" ht="18.75" customHeight="1">
      <c r="A36" s="4" t="s">
        <v>3</v>
      </c>
      <c r="B36" s="13">
        <f>B37</f>
        <v>132713</v>
      </c>
      <c r="C36" s="11">
        <f>C37</f>
        <v>103325</v>
      </c>
      <c r="D36" s="12">
        <f>D37</f>
        <v>29388</v>
      </c>
      <c r="E36" s="1"/>
    </row>
    <row r="37" spans="1:5" ht="18.75" customHeight="1">
      <c r="A37" s="3" t="s">
        <v>4</v>
      </c>
      <c r="B37" s="14">
        <v>132713</v>
      </c>
      <c r="C37" s="20">
        <v>103325</v>
      </c>
      <c r="D37" s="17">
        <f t="shared" si="0"/>
        <v>29388</v>
      </c>
      <c r="E37" s="1"/>
    </row>
    <row r="38" spans="1:5" ht="18.75" customHeight="1">
      <c r="A38" s="21" t="s">
        <v>34</v>
      </c>
      <c r="B38" s="14"/>
      <c r="C38" s="20">
        <f>103260+60000</f>
        <v>163260</v>
      </c>
      <c r="D38" s="17"/>
      <c r="E38" s="1"/>
    </row>
    <row r="39" spans="1:5" ht="18.75" customHeight="1">
      <c r="A39" s="21" t="s">
        <v>38</v>
      </c>
      <c r="B39" s="14"/>
      <c r="C39" s="20">
        <v>314565</v>
      </c>
      <c r="D39" s="17"/>
      <c r="E39" s="1"/>
    </row>
    <row r="40" spans="1:5" ht="18.75" customHeight="1">
      <c r="A40" s="5" t="s">
        <v>27</v>
      </c>
      <c r="B40" s="11">
        <f>B3+B4-B10</f>
        <v>7163564.8799999952</v>
      </c>
      <c r="C40" s="11">
        <f>C3+C4-C10-C39</f>
        <v>5285617.02999999</v>
      </c>
      <c r="D40" s="11"/>
      <c r="E40" s="1"/>
    </row>
    <row r="41" spans="1:5" ht="18.75" customHeight="1">
      <c r="A41" s="1"/>
      <c r="B41" s="1"/>
      <c r="C41" s="1"/>
      <c r="D41" s="1"/>
      <c r="E41" s="1"/>
    </row>
    <row r="42" spans="1:5" ht="18.75" customHeight="1">
      <c r="A42" s="1"/>
      <c r="B42" s="9"/>
      <c r="C42" s="10"/>
      <c r="D42" s="1"/>
      <c r="E42" s="1"/>
    </row>
    <row r="43" spans="1:5" ht="18.75" customHeight="1">
      <c r="A43" s="1"/>
      <c r="B43" s="9"/>
      <c r="C43" s="10"/>
      <c r="D43" s="1"/>
      <c r="E43" s="1"/>
    </row>
    <row r="44" spans="1:5" ht="18.75" customHeight="1">
      <c r="A44" s="1"/>
      <c r="B44" s="9"/>
      <c r="C44" s="10"/>
      <c r="D44" s="1"/>
      <c r="E44" s="1"/>
    </row>
    <row r="45" spans="1:5" ht="18.75" customHeight="1">
      <c r="A45" s="1"/>
      <c r="B45" s="1"/>
      <c r="C45" s="10"/>
      <c r="D45" s="1"/>
      <c r="E45" s="1"/>
    </row>
    <row r="46" spans="1:5" ht="18.75" customHeight="1">
      <c r="B46" s="19"/>
      <c r="D46" s="1"/>
    </row>
    <row r="47" spans="1:5" ht="18.75" customHeight="1">
      <c r="D47" s="1"/>
    </row>
    <row r="48" spans="1:5" ht="18.75" customHeight="1">
      <c r="D48" s="1"/>
    </row>
    <row r="49" spans="4:4" ht="18.75" customHeight="1">
      <c r="D49" s="1"/>
    </row>
    <row r="51" spans="4:4" ht="18.75" customHeight="1">
      <c r="D51" s="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-факт 2015 ССЮ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2016-02-05T13:17:46Z</dcterms:modified>
</cp:coreProperties>
</file>